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https://cefas-my.sharepoint.com/personal/alexander_bird_cefas_co_uk/Documents/Documents/CEFAS Work/CEFAS website/Documents/DEV to Live/"/>
    </mc:Choice>
  </mc:AlternateContent>
  <xr:revisionPtr revIDLastSave="0" documentId="8_{900A0C22-C3F8-43DA-A843-FC29480DFE10}" xr6:coauthVersionLast="46" xr6:coauthVersionMax="46" xr10:uidLastSave="{00000000-0000-0000-0000-000000000000}"/>
  <bookViews>
    <workbookView xWindow="60" yWindow="3375" windowWidth="21600" windowHeight="11385" activeTab="1" xr2:uid="{00000000-000D-0000-FFFF-FFFF00000000}"/>
  </bookViews>
  <sheets>
    <sheet name="Master copy" sheetId="1" r:id="rId1"/>
    <sheet name="Notes" sheetId="2" r:id="rId2"/>
  </sheets>
  <definedNames>
    <definedName name="concentration1" localSheetId="0">'Master copy'!#REF!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36" i="1" l="1"/>
  <c r="K335" i="1"/>
  <c r="K334" i="1"/>
  <c r="K333" i="1"/>
  <c r="K332" i="1"/>
  <c r="K331" i="1"/>
  <c r="K330" i="1"/>
  <c r="K329" i="1"/>
  <c r="K328" i="1"/>
  <c r="K327" i="1"/>
  <c r="K326" i="1"/>
  <c r="K325" i="1"/>
  <c r="K324" i="1"/>
  <c r="K323" i="1"/>
  <c r="K322" i="1"/>
  <c r="K321" i="1"/>
  <c r="K320" i="1"/>
  <c r="K319" i="1"/>
  <c r="K318" i="1"/>
  <c r="K317" i="1"/>
  <c r="K316" i="1"/>
  <c r="K315" i="1"/>
  <c r="E335" i="1"/>
  <c r="E333" i="1"/>
  <c r="E331" i="1"/>
  <c r="E329" i="1"/>
  <c r="E327" i="1"/>
  <c r="E325" i="1"/>
  <c r="E323" i="1"/>
  <c r="E321" i="1"/>
  <c r="E319" i="1"/>
  <c r="E317" i="1"/>
  <c r="E315" i="1"/>
  <c r="E306" i="1"/>
  <c r="E304" i="1"/>
  <c r="E302" i="1"/>
  <c r="E300" i="1"/>
  <c r="E298" i="1"/>
  <c r="E296" i="1"/>
  <c r="E294" i="1"/>
  <c r="E292" i="1"/>
  <c r="E290" i="1"/>
  <c r="E288" i="1"/>
  <c r="E286" i="1"/>
  <c r="E277" i="1"/>
  <c r="E275" i="1"/>
  <c r="E273" i="1"/>
  <c r="E271" i="1"/>
  <c r="E269" i="1"/>
  <c r="E267" i="1"/>
  <c r="E265" i="1"/>
  <c r="E263" i="1"/>
  <c r="E261" i="1"/>
  <c r="E259" i="1"/>
  <c r="E257" i="1"/>
  <c r="K257" i="1"/>
  <c r="E246" i="1"/>
  <c r="E242" i="1"/>
  <c r="E238" i="1"/>
  <c r="E234" i="1"/>
  <c r="E230" i="1"/>
  <c r="E226" i="1"/>
  <c r="E222" i="1"/>
  <c r="E218" i="1"/>
  <c r="E214" i="1"/>
  <c r="E210" i="1"/>
  <c r="E206" i="1"/>
  <c r="E179" i="1"/>
  <c r="E175" i="1"/>
  <c r="E171" i="1"/>
  <c r="E167" i="1"/>
  <c r="E163" i="1"/>
  <c r="E159" i="1"/>
  <c r="E155" i="1"/>
  <c r="E151" i="1"/>
  <c r="E147" i="1"/>
  <c r="E143" i="1"/>
  <c r="E139" i="1"/>
  <c r="L336" i="1" l="1"/>
  <c r="L334" i="1"/>
  <c r="L332" i="1"/>
  <c r="L330" i="1"/>
  <c r="L329" i="1"/>
  <c r="L328" i="1"/>
  <c r="L326" i="1"/>
  <c r="L324" i="1"/>
  <c r="L321" i="1"/>
  <c r="L322" i="1"/>
  <c r="L320" i="1"/>
  <c r="L318" i="1"/>
  <c r="L316" i="1"/>
  <c r="K290" i="1"/>
  <c r="K294" i="1"/>
  <c r="K298" i="1"/>
  <c r="K302" i="1"/>
  <c r="K306" i="1"/>
  <c r="K289" i="1"/>
  <c r="K292" i="1"/>
  <c r="K295" i="1"/>
  <c r="K305" i="1"/>
  <c r="K293" i="1"/>
  <c r="K296" i="1"/>
  <c r="K299" i="1"/>
  <c r="K297" i="1"/>
  <c r="K300" i="1"/>
  <c r="K303" i="1"/>
  <c r="K288" i="1"/>
  <c r="K291" i="1"/>
  <c r="K301" i="1"/>
  <c r="K304" i="1"/>
  <c r="K307" i="1"/>
  <c r="K287" i="1"/>
  <c r="K286" i="1"/>
  <c r="K264" i="1"/>
  <c r="K276" i="1"/>
  <c r="K260" i="1"/>
  <c r="K268" i="1"/>
  <c r="K272" i="1"/>
  <c r="K259" i="1"/>
  <c r="K263" i="1"/>
  <c r="K267" i="1"/>
  <c r="K271" i="1"/>
  <c r="K275" i="1"/>
  <c r="K261" i="1"/>
  <c r="K265" i="1"/>
  <c r="K269" i="1"/>
  <c r="K273" i="1"/>
  <c r="K277" i="1"/>
  <c r="K262" i="1"/>
  <c r="K266" i="1"/>
  <c r="K270" i="1"/>
  <c r="K274" i="1"/>
  <c r="K278" i="1"/>
  <c r="E112" i="1" l="1"/>
  <c r="E108" i="1"/>
  <c r="E104" i="1"/>
  <c r="E100" i="1"/>
  <c r="E96" i="1"/>
  <c r="E92" i="1"/>
  <c r="E88" i="1"/>
  <c r="E84" i="1"/>
  <c r="E80" i="1"/>
  <c r="E76" i="1"/>
  <c r="E72" i="1"/>
  <c r="K279" i="1" l="1"/>
  <c r="K280" i="1"/>
  <c r="K281" i="1"/>
  <c r="K282" i="1"/>
  <c r="K283" i="1"/>
  <c r="K284" i="1"/>
  <c r="E187" i="1" l="1"/>
  <c r="E189" i="1" s="1"/>
  <c r="E191" i="1" s="1"/>
  <c r="E193" i="1" s="1"/>
  <c r="E195" i="1" s="1"/>
  <c r="E186" i="1"/>
  <c r="E188" i="1" l="1"/>
  <c r="E190" i="1" l="1"/>
  <c r="E192" i="1" l="1"/>
  <c r="E194" i="1" l="1"/>
  <c r="I186" i="1" s="1"/>
  <c r="I187" i="1"/>
  <c r="I188" i="1"/>
  <c r="F198" i="1" s="1"/>
  <c r="H320" i="1" l="1"/>
  <c r="I320" i="1" s="1"/>
  <c r="J320" i="1" s="1"/>
  <c r="H336" i="1"/>
  <c r="I336" i="1" s="1"/>
  <c r="J336" i="1" s="1"/>
  <c r="H332" i="1"/>
  <c r="I332" i="1" s="1"/>
  <c r="J332" i="1" s="1"/>
  <c r="H328" i="1"/>
  <c r="I328" i="1" s="1"/>
  <c r="J328" i="1" s="1"/>
  <c r="H324" i="1"/>
  <c r="I324" i="1" s="1"/>
  <c r="J324" i="1" s="1"/>
  <c r="H319" i="1"/>
  <c r="I319" i="1" s="1"/>
  <c r="J319" i="1" s="1"/>
  <c r="L319" i="1" s="1"/>
  <c r="H326" i="1"/>
  <c r="I326" i="1" s="1"/>
  <c r="J326" i="1" s="1"/>
  <c r="H317" i="1"/>
  <c r="I317" i="1" s="1"/>
  <c r="J317" i="1" s="1"/>
  <c r="L317" i="1" s="1"/>
  <c r="H333" i="1"/>
  <c r="I333" i="1" s="1"/>
  <c r="J333" i="1" s="1"/>
  <c r="L333" i="1" s="1"/>
  <c r="H325" i="1"/>
  <c r="I325" i="1" s="1"/>
  <c r="J325" i="1" s="1"/>
  <c r="L325" i="1" s="1"/>
  <c r="H315" i="1"/>
  <c r="I315" i="1" s="1"/>
  <c r="J315" i="1" s="1"/>
  <c r="L315" i="1" s="1"/>
  <c r="H335" i="1"/>
  <c r="I335" i="1" s="1"/>
  <c r="J335" i="1" s="1"/>
  <c r="L335" i="1" s="1"/>
  <c r="H331" i="1"/>
  <c r="I331" i="1" s="1"/>
  <c r="J331" i="1" s="1"/>
  <c r="L331" i="1" s="1"/>
  <c r="H327" i="1"/>
  <c r="I327" i="1" s="1"/>
  <c r="J327" i="1" s="1"/>
  <c r="L327" i="1" s="1"/>
  <c r="H323" i="1"/>
  <c r="I323" i="1" s="1"/>
  <c r="J323" i="1" s="1"/>
  <c r="L323" i="1" s="1"/>
  <c r="H318" i="1"/>
  <c r="I318" i="1" s="1"/>
  <c r="J318" i="1" s="1"/>
  <c r="H330" i="1"/>
  <c r="I330" i="1" s="1"/>
  <c r="J330" i="1" s="1"/>
  <c r="H322" i="1"/>
  <c r="I322" i="1" s="1"/>
  <c r="J322" i="1" s="1"/>
  <c r="H329" i="1"/>
  <c r="I329" i="1" s="1"/>
  <c r="J329" i="1" s="1"/>
  <c r="H321" i="1"/>
  <c r="I321" i="1" s="1"/>
  <c r="J321" i="1" s="1"/>
  <c r="H334" i="1"/>
  <c r="I334" i="1" s="1"/>
  <c r="J334" i="1" s="1"/>
  <c r="H249" i="1"/>
  <c r="I249" i="1" s="1"/>
  <c r="H245" i="1"/>
  <c r="I245" i="1" s="1"/>
  <c r="H241" i="1"/>
  <c r="I241" i="1" s="1"/>
  <c r="H237" i="1"/>
  <c r="I237" i="1" s="1"/>
  <c r="H233" i="1"/>
  <c r="I233" i="1" s="1"/>
  <c r="H229" i="1"/>
  <c r="I229" i="1" s="1"/>
  <c r="H225" i="1"/>
  <c r="I225" i="1" s="1"/>
  <c r="H221" i="1"/>
  <c r="I221" i="1" s="1"/>
  <c r="H217" i="1"/>
  <c r="I217" i="1" s="1"/>
  <c r="H213" i="1"/>
  <c r="I213" i="1" s="1"/>
  <c r="H209" i="1"/>
  <c r="I209" i="1" s="1"/>
  <c r="H206" i="1"/>
  <c r="I206" i="1" s="1"/>
  <c r="H242" i="1"/>
  <c r="I242" i="1" s="1"/>
  <c r="H234" i="1"/>
  <c r="I234" i="1" s="1"/>
  <c r="H226" i="1"/>
  <c r="I226" i="1" s="1"/>
  <c r="H214" i="1"/>
  <c r="I214" i="1" s="1"/>
  <c r="H248" i="1"/>
  <c r="I248" i="1" s="1"/>
  <c r="J249" i="1" s="1"/>
  <c r="K249" i="1" s="1"/>
  <c r="H244" i="1"/>
  <c r="I244" i="1" s="1"/>
  <c r="J245" i="1" s="1"/>
  <c r="K245" i="1" s="1"/>
  <c r="H240" i="1"/>
  <c r="I240" i="1" s="1"/>
  <c r="J241" i="1" s="1"/>
  <c r="K241" i="1" s="1"/>
  <c r="H236" i="1"/>
  <c r="I236" i="1" s="1"/>
  <c r="J237" i="1" s="1"/>
  <c r="K237" i="1" s="1"/>
  <c r="H232" i="1"/>
  <c r="I232" i="1" s="1"/>
  <c r="J233" i="1" s="1"/>
  <c r="K233" i="1" s="1"/>
  <c r="H228" i="1"/>
  <c r="I228" i="1" s="1"/>
  <c r="J229" i="1" s="1"/>
  <c r="K229" i="1" s="1"/>
  <c r="H224" i="1"/>
  <c r="I224" i="1" s="1"/>
  <c r="J225" i="1" s="1"/>
  <c r="K225" i="1" s="1"/>
  <c r="H220" i="1"/>
  <c r="I220" i="1" s="1"/>
  <c r="J221" i="1" s="1"/>
  <c r="K221" i="1" s="1"/>
  <c r="H216" i="1"/>
  <c r="I216" i="1" s="1"/>
  <c r="J217" i="1" s="1"/>
  <c r="K217" i="1" s="1"/>
  <c r="H212" i="1"/>
  <c r="I212" i="1" s="1"/>
  <c r="J213" i="1" s="1"/>
  <c r="K213" i="1" s="1"/>
  <c r="H208" i="1"/>
  <c r="I208" i="1" s="1"/>
  <c r="J209" i="1" s="1"/>
  <c r="K209" i="1" s="1"/>
  <c r="H238" i="1"/>
  <c r="I238" i="1" s="1"/>
  <c r="H210" i="1"/>
  <c r="I210" i="1" s="1"/>
  <c r="H247" i="1"/>
  <c r="I247" i="1" s="1"/>
  <c r="H243" i="1"/>
  <c r="I243" i="1" s="1"/>
  <c r="H239" i="1"/>
  <c r="I239" i="1" s="1"/>
  <c r="H235" i="1"/>
  <c r="I235" i="1" s="1"/>
  <c r="H231" i="1"/>
  <c r="I231" i="1" s="1"/>
  <c r="H227" i="1"/>
  <c r="I227" i="1" s="1"/>
  <c r="H223" i="1"/>
  <c r="I223" i="1" s="1"/>
  <c r="H219" i="1"/>
  <c r="I219" i="1" s="1"/>
  <c r="H215" i="1"/>
  <c r="I215" i="1" s="1"/>
  <c r="H211" i="1"/>
  <c r="I211" i="1" s="1"/>
  <c r="H207" i="1"/>
  <c r="I207" i="1" s="1"/>
  <c r="H246" i="1"/>
  <c r="I246" i="1" s="1"/>
  <c r="H230" i="1"/>
  <c r="I230" i="1" s="1"/>
  <c r="J231" i="1" s="1"/>
  <c r="K231" i="1" s="1"/>
  <c r="H222" i="1"/>
  <c r="I222" i="1" s="1"/>
  <c r="H218" i="1"/>
  <c r="I218" i="1" s="1"/>
  <c r="F197" i="1"/>
  <c r="H316" i="1"/>
  <c r="I316" i="1" s="1"/>
  <c r="J316" i="1" s="1"/>
  <c r="J219" i="1" l="1"/>
  <c r="K219" i="1" s="1"/>
  <c r="J215" i="1"/>
  <c r="K215" i="1" s="1"/>
  <c r="J247" i="1"/>
  <c r="K247" i="1" s="1"/>
  <c r="J239" i="1"/>
  <c r="K239" i="1" s="1"/>
  <c r="J207" i="1"/>
  <c r="K207" i="1" s="1"/>
  <c r="J235" i="1"/>
  <c r="K235" i="1" s="1"/>
  <c r="J223" i="1"/>
  <c r="K223" i="1" s="1"/>
  <c r="J227" i="1"/>
  <c r="K227" i="1" s="1"/>
  <c r="J211" i="1"/>
  <c r="K211" i="1" s="1"/>
  <c r="J243" i="1"/>
  <c r="K243" i="1" s="1"/>
  <c r="E120" i="1"/>
  <c r="E122" i="1" s="1"/>
  <c r="E124" i="1" s="1"/>
  <c r="E126" i="1" s="1"/>
  <c r="E128" i="1" s="1"/>
  <c r="E119" i="1"/>
  <c r="E121" i="1" s="1"/>
  <c r="E52" i="1"/>
  <c r="E54" i="1" s="1"/>
  <c r="E51" i="1"/>
  <c r="E53" i="1" s="1"/>
  <c r="E55" i="1" s="1"/>
  <c r="E57" i="1" s="1"/>
  <c r="E59" i="1" s="1"/>
  <c r="I7" i="1"/>
  <c r="F12" i="1" s="1"/>
  <c r="I6" i="1"/>
  <c r="I5" i="1"/>
  <c r="H43" i="1" l="1"/>
  <c r="I43" i="1" s="1"/>
  <c r="J43" i="1" s="1"/>
  <c r="H39" i="1"/>
  <c r="I39" i="1" s="1"/>
  <c r="J39" i="1" s="1"/>
  <c r="H35" i="1"/>
  <c r="I35" i="1" s="1"/>
  <c r="J35" i="1" s="1"/>
  <c r="H31" i="1"/>
  <c r="I31" i="1" s="1"/>
  <c r="J31" i="1" s="1"/>
  <c r="H27" i="1"/>
  <c r="I27" i="1" s="1"/>
  <c r="J27" i="1" s="1"/>
  <c r="H44" i="1"/>
  <c r="I44" i="1" s="1"/>
  <c r="J44" i="1" s="1"/>
  <c r="H42" i="1"/>
  <c r="I42" i="1" s="1"/>
  <c r="J42" i="1" s="1"/>
  <c r="H38" i="1"/>
  <c r="I38" i="1" s="1"/>
  <c r="J38" i="1" s="1"/>
  <c r="H34" i="1"/>
  <c r="I34" i="1" s="1"/>
  <c r="J34" i="1" s="1"/>
  <c r="H30" i="1"/>
  <c r="I30" i="1" s="1"/>
  <c r="J30" i="1" s="1"/>
  <c r="H26" i="1"/>
  <c r="I26" i="1" s="1"/>
  <c r="J26" i="1" s="1"/>
  <c r="H40" i="1"/>
  <c r="I40" i="1" s="1"/>
  <c r="J40" i="1" s="1"/>
  <c r="H32" i="1"/>
  <c r="I32" i="1" s="1"/>
  <c r="J32" i="1" s="1"/>
  <c r="H25" i="1"/>
  <c r="I25" i="1" s="1"/>
  <c r="J25" i="1" s="1"/>
  <c r="H45" i="1"/>
  <c r="I45" i="1" s="1"/>
  <c r="J45" i="1" s="1"/>
  <c r="H41" i="1"/>
  <c r="I41" i="1" s="1"/>
  <c r="J41" i="1" s="1"/>
  <c r="H37" i="1"/>
  <c r="I37" i="1" s="1"/>
  <c r="J37" i="1" s="1"/>
  <c r="H33" i="1"/>
  <c r="I33" i="1" s="1"/>
  <c r="J33" i="1" s="1"/>
  <c r="H29" i="1"/>
  <c r="I29" i="1" s="1"/>
  <c r="J29" i="1" s="1"/>
  <c r="H24" i="1"/>
  <c r="I24" i="1" s="1"/>
  <c r="J24" i="1" s="1"/>
  <c r="H36" i="1"/>
  <c r="I36" i="1" s="1"/>
  <c r="J36" i="1" s="1"/>
  <c r="H28" i="1"/>
  <c r="I28" i="1" s="1"/>
  <c r="J28" i="1" s="1"/>
  <c r="F11" i="1"/>
  <c r="E56" i="1"/>
  <c r="E58" i="1" s="1"/>
  <c r="E60" i="1" s="1"/>
  <c r="E123" i="1"/>
  <c r="E125" i="1" s="1"/>
  <c r="E127" i="1" s="1"/>
  <c r="M113" i="1" l="1"/>
  <c r="M81" i="1"/>
  <c r="M97" i="1"/>
  <c r="M89" i="1"/>
  <c r="M93" i="1"/>
  <c r="M105" i="1"/>
  <c r="M77" i="1"/>
  <c r="M101" i="1"/>
  <c r="M109" i="1"/>
  <c r="M85" i="1"/>
  <c r="I51" i="1"/>
  <c r="I52" i="1"/>
  <c r="I53" i="1"/>
  <c r="F63" i="1" s="1"/>
  <c r="I121" i="1"/>
  <c r="F131" i="1" s="1"/>
  <c r="I120" i="1"/>
  <c r="I119" i="1"/>
  <c r="H307" i="1" l="1"/>
  <c r="I307" i="1" s="1"/>
  <c r="J307" i="1" s="1"/>
  <c r="L307" i="1" s="1"/>
  <c r="H303" i="1"/>
  <c r="I303" i="1" s="1"/>
  <c r="J303" i="1" s="1"/>
  <c r="L303" i="1" s="1"/>
  <c r="H299" i="1"/>
  <c r="I299" i="1" s="1"/>
  <c r="J299" i="1" s="1"/>
  <c r="L299" i="1" s="1"/>
  <c r="H295" i="1"/>
  <c r="I295" i="1" s="1"/>
  <c r="J295" i="1" s="1"/>
  <c r="L295" i="1" s="1"/>
  <c r="H291" i="1"/>
  <c r="I291" i="1" s="1"/>
  <c r="J291" i="1" s="1"/>
  <c r="L291" i="1" s="1"/>
  <c r="H286" i="1"/>
  <c r="I286" i="1" s="1"/>
  <c r="J286" i="1" s="1"/>
  <c r="L286" i="1" s="1"/>
  <c r="H296" i="1"/>
  <c r="I296" i="1" s="1"/>
  <c r="J296" i="1" s="1"/>
  <c r="L296" i="1" s="1"/>
  <c r="H288" i="1"/>
  <c r="I288" i="1" s="1"/>
  <c r="J288" i="1" s="1"/>
  <c r="L288" i="1" s="1"/>
  <c r="H306" i="1"/>
  <c r="I306" i="1" s="1"/>
  <c r="J306" i="1" s="1"/>
  <c r="L306" i="1" s="1"/>
  <c r="H302" i="1"/>
  <c r="I302" i="1" s="1"/>
  <c r="J302" i="1" s="1"/>
  <c r="L302" i="1" s="1"/>
  <c r="H298" i="1"/>
  <c r="I298" i="1" s="1"/>
  <c r="J298" i="1" s="1"/>
  <c r="L298" i="1" s="1"/>
  <c r="H294" i="1"/>
  <c r="I294" i="1" s="1"/>
  <c r="J294" i="1" s="1"/>
  <c r="L294" i="1" s="1"/>
  <c r="H290" i="1"/>
  <c r="I290" i="1" s="1"/>
  <c r="J290" i="1" s="1"/>
  <c r="L290" i="1" s="1"/>
  <c r="H287" i="1"/>
  <c r="I287" i="1" s="1"/>
  <c r="J287" i="1" s="1"/>
  <c r="L287" i="1" s="1"/>
  <c r="H300" i="1"/>
  <c r="I300" i="1" s="1"/>
  <c r="J300" i="1" s="1"/>
  <c r="L300" i="1" s="1"/>
  <c r="H305" i="1"/>
  <c r="I305" i="1" s="1"/>
  <c r="J305" i="1" s="1"/>
  <c r="L305" i="1" s="1"/>
  <c r="H301" i="1"/>
  <c r="I301" i="1" s="1"/>
  <c r="J301" i="1" s="1"/>
  <c r="L301" i="1" s="1"/>
  <c r="H297" i="1"/>
  <c r="I297" i="1" s="1"/>
  <c r="J297" i="1" s="1"/>
  <c r="L297" i="1" s="1"/>
  <c r="H293" i="1"/>
  <c r="I293" i="1" s="1"/>
  <c r="J293" i="1" s="1"/>
  <c r="L293" i="1" s="1"/>
  <c r="H289" i="1"/>
  <c r="I289" i="1" s="1"/>
  <c r="J289" i="1" s="1"/>
  <c r="L289" i="1" s="1"/>
  <c r="H304" i="1"/>
  <c r="I304" i="1" s="1"/>
  <c r="J304" i="1" s="1"/>
  <c r="L304" i="1" s="1"/>
  <c r="H292" i="1"/>
  <c r="I292" i="1" s="1"/>
  <c r="J292" i="1" s="1"/>
  <c r="L292" i="1" s="1"/>
  <c r="H278" i="1"/>
  <c r="I278" i="1" s="1"/>
  <c r="J278" i="1" s="1"/>
  <c r="L278" i="1" s="1"/>
  <c r="H274" i="1"/>
  <c r="I274" i="1" s="1"/>
  <c r="J274" i="1" s="1"/>
  <c r="L274" i="1" s="1"/>
  <c r="H270" i="1"/>
  <c r="I270" i="1" s="1"/>
  <c r="J270" i="1" s="1"/>
  <c r="L270" i="1" s="1"/>
  <c r="H266" i="1"/>
  <c r="I266" i="1" s="1"/>
  <c r="J266" i="1" s="1"/>
  <c r="L266" i="1" s="1"/>
  <c r="H262" i="1"/>
  <c r="I262" i="1" s="1"/>
  <c r="J262" i="1" s="1"/>
  <c r="L262" i="1" s="1"/>
  <c r="H257" i="1"/>
  <c r="I257" i="1" s="1"/>
  <c r="J257" i="1" s="1"/>
  <c r="L257" i="1" s="1"/>
  <c r="H275" i="1"/>
  <c r="I275" i="1" s="1"/>
  <c r="J275" i="1" s="1"/>
  <c r="L275" i="1" s="1"/>
  <c r="H263" i="1"/>
  <c r="I263" i="1" s="1"/>
  <c r="J263" i="1" s="1"/>
  <c r="L263" i="1" s="1"/>
  <c r="H277" i="1"/>
  <c r="I277" i="1" s="1"/>
  <c r="J277" i="1" s="1"/>
  <c r="L277" i="1" s="1"/>
  <c r="H273" i="1"/>
  <c r="I273" i="1" s="1"/>
  <c r="J273" i="1" s="1"/>
  <c r="L273" i="1" s="1"/>
  <c r="H269" i="1"/>
  <c r="I269" i="1" s="1"/>
  <c r="J269" i="1" s="1"/>
  <c r="L269" i="1" s="1"/>
  <c r="H265" i="1"/>
  <c r="I265" i="1" s="1"/>
  <c r="J265" i="1" s="1"/>
  <c r="L265" i="1" s="1"/>
  <c r="H261" i="1"/>
  <c r="I261" i="1" s="1"/>
  <c r="J261" i="1" s="1"/>
  <c r="L261" i="1" s="1"/>
  <c r="H258" i="1"/>
  <c r="I258" i="1" s="1"/>
  <c r="J258" i="1" s="1"/>
  <c r="L258" i="1" s="1"/>
  <c r="H276" i="1"/>
  <c r="I276" i="1" s="1"/>
  <c r="J276" i="1" s="1"/>
  <c r="L276" i="1" s="1"/>
  <c r="H272" i="1"/>
  <c r="I272" i="1" s="1"/>
  <c r="J272" i="1" s="1"/>
  <c r="L272" i="1" s="1"/>
  <c r="H268" i="1"/>
  <c r="I268" i="1" s="1"/>
  <c r="J268" i="1" s="1"/>
  <c r="L268" i="1" s="1"/>
  <c r="H264" i="1"/>
  <c r="I264" i="1" s="1"/>
  <c r="J264" i="1" s="1"/>
  <c r="L264" i="1" s="1"/>
  <c r="H260" i="1"/>
  <c r="I260" i="1" s="1"/>
  <c r="J260" i="1" s="1"/>
  <c r="L260" i="1" s="1"/>
  <c r="H271" i="1"/>
  <c r="I271" i="1" s="1"/>
  <c r="J271" i="1" s="1"/>
  <c r="L271" i="1" s="1"/>
  <c r="H267" i="1"/>
  <c r="I267" i="1" s="1"/>
  <c r="J267" i="1" s="1"/>
  <c r="L267" i="1" s="1"/>
  <c r="H259" i="1"/>
  <c r="I259" i="1" s="1"/>
  <c r="J259" i="1" s="1"/>
  <c r="L259" i="1" s="1"/>
  <c r="H182" i="1"/>
  <c r="I182" i="1" s="1"/>
  <c r="H178" i="1"/>
  <c r="I178" i="1" s="1"/>
  <c r="H174" i="1"/>
  <c r="I174" i="1" s="1"/>
  <c r="H170" i="1"/>
  <c r="I170" i="1" s="1"/>
  <c r="H166" i="1"/>
  <c r="I166" i="1" s="1"/>
  <c r="H162" i="1"/>
  <c r="I162" i="1" s="1"/>
  <c r="H158" i="1"/>
  <c r="I158" i="1" s="1"/>
  <c r="H154" i="1"/>
  <c r="I154" i="1" s="1"/>
  <c r="H150" i="1"/>
  <c r="I150" i="1" s="1"/>
  <c r="H146" i="1"/>
  <c r="I146" i="1" s="1"/>
  <c r="H142" i="1"/>
  <c r="I142" i="1" s="1"/>
  <c r="H181" i="1"/>
  <c r="I181" i="1" s="1"/>
  <c r="H177" i="1"/>
  <c r="I177" i="1" s="1"/>
  <c r="H173" i="1"/>
  <c r="I173" i="1" s="1"/>
  <c r="H169" i="1"/>
  <c r="I169" i="1" s="1"/>
  <c r="H165" i="1"/>
  <c r="I165" i="1" s="1"/>
  <c r="H161" i="1"/>
  <c r="I161" i="1" s="1"/>
  <c r="H157" i="1"/>
  <c r="I157" i="1" s="1"/>
  <c r="H153" i="1"/>
  <c r="I153" i="1" s="1"/>
  <c r="H149" i="1"/>
  <c r="I149" i="1" s="1"/>
  <c r="H145" i="1"/>
  <c r="I145" i="1" s="1"/>
  <c r="H141" i="1"/>
  <c r="I141" i="1" s="1"/>
  <c r="H139" i="1"/>
  <c r="I139" i="1" s="1"/>
  <c r="H180" i="1"/>
  <c r="I180" i="1" s="1"/>
  <c r="H176" i="1"/>
  <c r="I176" i="1" s="1"/>
  <c r="H172" i="1"/>
  <c r="I172" i="1" s="1"/>
  <c r="H168" i="1"/>
  <c r="I168" i="1" s="1"/>
  <c r="H164" i="1"/>
  <c r="I164" i="1" s="1"/>
  <c r="H160" i="1"/>
  <c r="I160" i="1" s="1"/>
  <c r="H156" i="1"/>
  <c r="I156" i="1" s="1"/>
  <c r="H152" i="1"/>
  <c r="I152" i="1" s="1"/>
  <c r="H148" i="1"/>
  <c r="I148" i="1" s="1"/>
  <c r="H144" i="1"/>
  <c r="I144" i="1" s="1"/>
  <c r="H140" i="1"/>
  <c r="I140" i="1" s="1"/>
  <c r="H179" i="1"/>
  <c r="I179" i="1" s="1"/>
  <c r="H175" i="1"/>
  <c r="I175" i="1" s="1"/>
  <c r="H171" i="1"/>
  <c r="I171" i="1" s="1"/>
  <c r="H167" i="1"/>
  <c r="I167" i="1" s="1"/>
  <c r="H163" i="1"/>
  <c r="I163" i="1" s="1"/>
  <c r="H159" i="1"/>
  <c r="I159" i="1" s="1"/>
  <c r="H155" i="1"/>
  <c r="I155" i="1" s="1"/>
  <c r="H151" i="1"/>
  <c r="I151" i="1" s="1"/>
  <c r="H147" i="1"/>
  <c r="I147" i="1" s="1"/>
  <c r="H143" i="1"/>
  <c r="I143" i="1" s="1"/>
  <c r="H114" i="1"/>
  <c r="I114" i="1" s="1"/>
  <c r="H110" i="1"/>
  <c r="I110" i="1" s="1"/>
  <c r="H106" i="1"/>
  <c r="I106" i="1" s="1"/>
  <c r="H102" i="1"/>
  <c r="I102" i="1" s="1"/>
  <c r="H98" i="1"/>
  <c r="I98" i="1" s="1"/>
  <c r="H94" i="1"/>
  <c r="I94" i="1" s="1"/>
  <c r="H90" i="1"/>
  <c r="I90" i="1" s="1"/>
  <c r="H86" i="1"/>
  <c r="I86" i="1" s="1"/>
  <c r="H82" i="1"/>
  <c r="I82" i="1" s="1"/>
  <c r="H78" i="1"/>
  <c r="I78" i="1" s="1"/>
  <c r="H74" i="1"/>
  <c r="I74" i="1" s="1"/>
  <c r="H112" i="1"/>
  <c r="I112" i="1" s="1"/>
  <c r="H104" i="1"/>
  <c r="I104" i="1" s="1"/>
  <c r="H96" i="1"/>
  <c r="I96" i="1" s="1"/>
  <c r="H88" i="1"/>
  <c r="I88" i="1" s="1"/>
  <c r="H76" i="1"/>
  <c r="I76" i="1" s="1"/>
  <c r="H111" i="1"/>
  <c r="I111" i="1" s="1"/>
  <c r="H99" i="1"/>
  <c r="I99" i="1" s="1"/>
  <c r="H87" i="1"/>
  <c r="I87" i="1" s="1"/>
  <c r="H79" i="1"/>
  <c r="I79" i="1" s="1"/>
  <c r="H113" i="1"/>
  <c r="I113" i="1" s="1"/>
  <c r="H109" i="1"/>
  <c r="I109" i="1" s="1"/>
  <c r="H105" i="1"/>
  <c r="I105" i="1" s="1"/>
  <c r="H101" i="1"/>
  <c r="I101" i="1" s="1"/>
  <c r="H97" i="1"/>
  <c r="I97" i="1" s="1"/>
  <c r="H93" i="1"/>
  <c r="I93" i="1" s="1"/>
  <c r="H89" i="1"/>
  <c r="I89" i="1" s="1"/>
  <c r="H85" i="1"/>
  <c r="I85" i="1" s="1"/>
  <c r="H81" i="1"/>
  <c r="I81" i="1" s="1"/>
  <c r="H77" i="1"/>
  <c r="I77" i="1" s="1"/>
  <c r="H72" i="1"/>
  <c r="I72" i="1" s="1"/>
  <c r="H108" i="1"/>
  <c r="I108" i="1" s="1"/>
  <c r="H100" i="1"/>
  <c r="I100" i="1" s="1"/>
  <c r="H92" i="1"/>
  <c r="I92" i="1" s="1"/>
  <c r="J93" i="1" s="1"/>
  <c r="K93" i="1" s="1"/>
  <c r="H84" i="1"/>
  <c r="I84" i="1" s="1"/>
  <c r="H80" i="1"/>
  <c r="I80" i="1" s="1"/>
  <c r="H115" i="1"/>
  <c r="I115" i="1" s="1"/>
  <c r="J115" i="1" s="1"/>
  <c r="K115" i="1" s="1"/>
  <c r="H107" i="1"/>
  <c r="I107" i="1" s="1"/>
  <c r="H103" i="1"/>
  <c r="I103" i="1" s="1"/>
  <c r="H95" i="1"/>
  <c r="I95" i="1" s="1"/>
  <c r="H91" i="1"/>
  <c r="I91" i="1" s="1"/>
  <c r="H83" i="1"/>
  <c r="I83" i="1" s="1"/>
  <c r="J83" i="1" s="1"/>
  <c r="K83" i="1" s="1"/>
  <c r="H75" i="1"/>
  <c r="I75" i="1" s="1"/>
  <c r="F62" i="1"/>
  <c r="H73" i="1"/>
  <c r="I73" i="1" s="1"/>
  <c r="M182" i="1"/>
  <c r="M150" i="1"/>
  <c r="M170" i="1"/>
  <c r="M162" i="1"/>
  <c r="F130" i="1"/>
  <c r="J87" i="1" l="1"/>
  <c r="K87" i="1" s="1"/>
  <c r="J109" i="1"/>
  <c r="K109" i="1" s="1"/>
  <c r="J77" i="1"/>
  <c r="K77" i="1" s="1"/>
  <c r="J113" i="1"/>
  <c r="K113" i="1" s="1"/>
  <c r="J103" i="1"/>
  <c r="K103" i="1" s="1"/>
  <c r="J144" i="1"/>
  <c r="K144" i="1" s="1"/>
  <c r="J160" i="1"/>
  <c r="K160" i="1" s="1"/>
  <c r="J176" i="1"/>
  <c r="K176" i="1" s="1"/>
  <c r="J150" i="1"/>
  <c r="K150" i="1" s="1"/>
  <c r="J166" i="1"/>
  <c r="K166" i="1" s="1"/>
  <c r="J182" i="1"/>
  <c r="K182" i="1" s="1"/>
  <c r="J81" i="1"/>
  <c r="K81" i="1" s="1"/>
  <c r="J99" i="1"/>
  <c r="K99" i="1" s="1"/>
  <c r="J156" i="1"/>
  <c r="K156" i="1" s="1"/>
  <c r="J172" i="1"/>
  <c r="K172" i="1" s="1"/>
  <c r="J146" i="1"/>
  <c r="K146" i="1" s="1"/>
  <c r="J162" i="1"/>
  <c r="K162" i="1" s="1"/>
  <c r="J178" i="1"/>
  <c r="K178" i="1" s="1"/>
  <c r="J164" i="1"/>
  <c r="K164" i="1" s="1"/>
  <c r="J170" i="1"/>
  <c r="K170" i="1" s="1"/>
  <c r="J152" i="1"/>
  <c r="K152" i="1" s="1"/>
  <c r="J168" i="1"/>
  <c r="K168" i="1" s="1"/>
  <c r="J142" i="1"/>
  <c r="K142" i="1" s="1"/>
  <c r="J158" i="1"/>
  <c r="K158" i="1" s="1"/>
  <c r="J174" i="1"/>
  <c r="K174" i="1" s="1"/>
  <c r="J148" i="1"/>
  <c r="K148" i="1" s="1"/>
  <c r="J180" i="1"/>
  <c r="K180" i="1" s="1"/>
  <c r="J154" i="1"/>
  <c r="K154" i="1" s="1"/>
  <c r="J140" i="1"/>
  <c r="K140" i="1" s="1"/>
  <c r="M158" i="1"/>
  <c r="M154" i="1"/>
  <c r="M178" i="1"/>
  <c r="M166" i="1"/>
  <c r="M146" i="1"/>
  <c r="M142" i="1"/>
  <c r="M174" i="1"/>
  <c r="J107" i="1"/>
  <c r="K107" i="1" s="1"/>
  <c r="J91" i="1"/>
  <c r="K91" i="1" s="1"/>
  <c r="J97" i="1"/>
  <c r="K97" i="1" s="1"/>
  <c r="J85" i="1"/>
  <c r="K85" i="1" s="1"/>
  <c r="J89" i="1"/>
  <c r="K89" i="1" s="1"/>
  <c r="J79" i="1"/>
  <c r="K79" i="1" s="1"/>
  <c r="J95" i="1"/>
  <c r="K95" i="1" s="1"/>
  <c r="J111" i="1"/>
  <c r="K111" i="1" s="1"/>
  <c r="J101" i="1"/>
  <c r="K101" i="1" s="1"/>
  <c r="J105" i="1"/>
  <c r="K105" i="1" s="1"/>
  <c r="J75" i="1"/>
  <c r="K75" i="1" s="1"/>
  <c r="K258" i="1"/>
  <c r="J73" i="1"/>
  <c r="K73" i="1" s="1"/>
  <c r="M73" i="1"/>
</calcChain>
</file>

<file path=xl/sharedStrings.xml><?xml version="1.0" encoding="utf-8"?>
<sst xmlns="http://schemas.openxmlformats.org/spreadsheetml/2006/main" count="370" uniqueCount="66">
  <si>
    <t>10-1</t>
  </si>
  <si>
    <t>sample 1</t>
  </si>
  <si>
    <t>sample 2</t>
  </si>
  <si>
    <t>sample 3</t>
  </si>
  <si>
    <t>sample 4</t>
  </si>
  <si>
    <t>sample 5</t>
  </si>
  <si>
    <t>sample 6</t>
  </si>
  <si>
    <t>sample 7</t>
  </si>
  <si>
    <t>sample 8</t>
  </si>
  <si>
    <t>sample 9</t>
  </si>
  <si>
    <t>sample 10</t>
  </si>
  <si>
    <t>sample 11</t>
  </si>
  <si>
    <t>dsDNA neat</t>
  </si>
  <si>
    <t>dsDNA -1</t>
  </si>
  <si>
    <t>dsDNA -2</t>
  </si>
  <si>
    <t>dsDNA -3</t>
  </si>
  <si>
    <t>dsDNA -4</t>
  </si>
  <si>
    <t>neat copies/ul</t>
  </si>
  <si>
    <t>copies/ul RNA</t>
  </si>
  <si>
    <t>copies/g</t>
  </si>
  <si>
    <t>GI EC RNA</t>
  </si>
  <si>
    <t>h2o + EC RNA</t>
  </si>
  <si>
    <t>RT-PCR inhibition</t>
  </si>
  <si>
    <t>GII EC RNA</t>
  </si>
  <si>
    <t>Slope</t>
  </si>
  <si>
    <t>Intercept</t>
  </si>
  <si>
    <t>r2</t>
  </si>
  <si>
    <t>log RNA dilution</t>
  </si>
  <si>
    <t>all Cqs</t>
  </si>
  <si>
    <t>outliers removed</t>
  </si>
  <si>
    <t>Sample name</t>
  </si>
  <si>
    <t>Cq</t>
  </si>
  <si>
    <t>log difference from reference</t>
  </si>
  <si>
    <t>log copies/ul</t>
  </si>
  <si>
    <t>r2 cut-off</t>
  </si>
  <si>
    <t>Norovirus GI</t>
  </si>
  <si>
    <t>Process control virus</t>
  </si>
  <si>
    <t>process control virus RNA n</t>
  </si>
  <si>
    <t>process control virus RNA -1</t>
  </si>
  <si>
    <t>process control virus RNA -2</t>
  </si>
  <si>
    <t>process control virus RNA -3</t>
  </si>
  <si>
    <t>log difference from intercept</t>
  </si>
  <si>
    <t>average</t>
  </si>
  <si>
    <t>Norovirus GII</t>
  </si>
  <si>
    <t>relative amplification</t>
  </si>
  <si>
    <t>% difference</t>
  </si>
  <si>
    <t>HAV</t>
  </si>
  <si>
    <t>HAV EC RNA</t>
  </si>
  <si>
    <t>Cells for negative PCR reactions should be left empty.</t>
  </si>
  <si>
    <t xml:space="preserve">For standard curves, Cq values should be added to both the "all Cqs" and "outliers removed" columns. Outlying Cq values can be identified </t>
  </si>
  <si>
    <t xml:space="preserve">using the graphical displays and discounted according to the prinicples of ISO 15216-1 by deleting from the "outliers removed" column. </t>
  </si>
  <si>
    <r>
      <t>According to the values for slope and r</t>
    </r>
    <r>
      <rPr>
        <b/>
        <vertAlign val="superscript"/>
        <sz val="10"/>
        <rFont val="Arial"/>
        <family val="2"/>
      </rPr>
      <t>2</t>
    </r>
    <r>
      <rPr>
        <b/>
        <sz val="10"/>
        <rFont val="Arial"/>
        <family val="2"/>
      </rPr>
      <t xml:space="preserve"> obtained, the spreadsheet will indicate whether each standard curve is suitable for quantitative analysis, according to the principles of ISO 15216-1. </t>
    </r>
  </si>
  <si>
    <t>The EC RNA calculation tables at the foot of the spreadsheet are used to calculate RT-PCR inhibition</t>
  </si>
  <si>
    <r>
      <t>More stringent cut-off values for r</t>
    </r>
    <r>
      <rPr>
        <b/>
        <vertAlign val="superscript"/>
        <sz val="10"/>
        <rFont val="Arial"/>
        <family val="2"/>
      </rPr>
      <t>2</t>
    </r>
    <r>
      <rPr>
        <b/>
        <sz val="10"/>
        <rFont val="Arial"/>
        <family val="2"/>
      </rPr>
      <t xml:space="preserve"> are allowed by the spreadsheet however.</t>
    </r>
  </si>
  <si>
    <t xml:space="preserve">This spreadsheet has been developed by the UK NRL in order to assist laboratories using the method for quantification of viruses </t>
  </si>
  <si>
    <t>The process control virus calculation table at the head of the spreadsheet is used to calculate extraction efficiency</t>
  </si>
  <si>
    <t xml:space="preserve">The UK NRL can provide support on request in the use of this spreadsheet, however cannot take any responsibility for its misapplication, or for the performance of any modified versions of the original. </t>
  </si>
  <si>
    <t>RNA concentration</t>
  </si>
  <si>
    <t>undiluted</t>
  </si>
  <si>
    <r>
      <t>10</t>
    </r>
    <r>
      <rPr>
        <vertAlign val="superscript"/>
        <sz val="10"/>
        <rFont val="Arial"/>
        <family val="2"/>
      </rPr>
      <t>-1</t>
    </r>
  </si>
  <si>
    <t>% extraction efficiency</t>
  </si>
  <si>
    <t>or alternatively the UK NRL generic protocol for Quantitative detection of norovirus and hepatitis A virus in soft fruit.</t>
  </si>
  <si>
    <t xml:space="preserve">Formulae in the spreadsheet are password-protected; the only cells allowing data entry are coloured cream; these include cells for sample name, </t>
  </si>
  <si>
    <t xml:space="preserve">in soft fruit and vegetables described in ISO 15216-1:2017. It should be used in conjunction with this document, </t>
  </si>
  <si>
    <r>
      <t>copies/ul for neat dsDNA controls (set by default at 10,000 copies/ul), r</t>
    </r>
    <r>
      <rPr>
        <b/>
        <vertAlign val="superscript"/>
        <sz val="10"/>
        <rFont val="Arial"/>
        <family val="2"/>
      </rPr>
      <t>2</t>
    </r>
    <r>
      <rPr>
        <b/>
        <sz val="10"/>
        <rFont val="Arial"/>
        <family val="2"/>
      </rPr>
      <t xml:space="preserve"> cut-off values (set by default at 0.98) and Cq values for all PCR reactions.</t>
    </r>
  </si>
  <si>
    <r>
      <t>The outlying Cq value will continue to appear on the graph but will not contribute to calculation of the standard curve parameters (slope, intercept, r</t>
    </r>
    <r>
      <rPr>
        <b/>
        <vertAlign val="superscript"/>
        <sz val="10"/>
        <rFont val="Arial"/>
        <family val="2"/>
      </rPr>
      <t>2</t>
    </r>
    <r>
      <rPr>
        <b/>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</si>
</sst>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amily val="2"/>
    </font>
    <font>
      <sz val="11"/>
      <color theme="1"/>
      <name val="Calibri"/>
      <family val="2"/>
      <scheme val="minor"/>
    </font>
    <font>
      <b/>
      <sz val="10"/>
      <name val="Arial"/>
      <family val="2"/>
    </font>
    <font>
      <sz val="10"/>
      <color rgb="FFFF0000"/>
      <name val="Arial"/>
      <family val="2"/>
    </font>
    <font>
      <sz val="10"/>
      <color indexed="10"/>
      <name val="Arial"/>
      <family val="2"/>
    </font>
    <font>
      <b/>
      <sz val="10"/>
      <color indexed="10"/>
      <name val="Arial"/>
      <family val="2"/>
    </font>
    <font>
      <sz val="10"/>
      <color indexed="8"/>
      <name val="Arial"/>
      <family val="2"/>
    </font>
    <font>
      <b/>
      <vertAlign val="superscript"/>
      <sz val="10"/>
      <name val="Arial"/>
      <family val="2"/>
    </font>
    <font>
      <b/>
      <u/>
      <sz val="10"/>
      <name val="Arial"/>
      <family val="2"/>
    </font>
    <font>
      <vertAlign val="superscript"/>
      <sz val="10"/>
      <name val="Arial"/>
      <family val="2"/>
    </font>
    <font>
      <sz val="8"/>
      <name val="Arial"/>
      <family val="2"/>
    </font>
  </fonts>
  <fills count="3">
    <fill>
      <patternFill patternType="none"/>
    </fill>
    <fill>
      <patternFill patternType="gray125"/>
    </fill>
    <fill>
      <patternFill patternType="solid">
        <fgColor rgb="FFFEF2B4"/>
        <bgColor indexed="64"/>
      </patternFill>
    </fill>
  </fills>
  <borders count="31">
    <border>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diagonal/>
    </border>
    <border>
      <left/>
      <right style="thin">
        <color indexed="0"/>
      </right>
      <top style="thin">
        <color indexed="0"/>
      </top>
      <bottom style="thin">
        <color indexed="0"/>
      </bottom>
      <diagonal/>
    </border>
    <border>
      <left style="thin">
        <color indexed="0"/>
      </left>
      <right/>
      <top style="thin">
        <color indexed="0"/>
      </top>
      <bottom/>
      <diagonal/>
    </border>
    <border>
      <left/>
      <right/>
      <top style="thin">
        <color indexed="64"/>
      </top>
      <bottom/>
      <diagonal/>
    </border>
    <border>
      <left/>
      <right/>
      <top/>
      <bottom style="thin">
        <color indexed="0"/>
      </bottom>
      <diagonal/>
    </border>
    <border>
      <left/>
      <right/>
      <top style="thin">
        <color indexed="64"/>
      </top>
      <bottom style="thin">
        <color indexed="64"/>
      </bottom>
      <diagonal/>
    </border>
    <border>
      <left/>
      <right/>
      <top/>
      <bottom style="thin">
        <color indexed="64"/>
      </bottom>
      <diagonal/>
    </border>
    <border>
      <left/>
      <right/>
      <top/>
      <bottom style="thin">
        <color indexed="8"/>
      </bottom>
      <diagonal/>
    </border>
    <border>
      <left/>
      <right style="thin">
        <color indexed="0"/>
      </right>
      <top style="thin">
        <color indexed="0"/>
      </top>
      <bottom/>
      <diagonal/>
    </border>
    <border>
      <left style="thin">
        <color indexed="0"/>
      </left>
      <right/>
      <top/>
      <bottom style="thin">
        <color indexed="0"/>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0"/>
      </top>
      <bottom style="thin">
        <color indexed="8"/>
      </bottom>
      <diagonal/>
    </border>
    <border>
      <left/>
      <right style="thin">
        <color indexed="8"/>
      </right>
      <top/>
      <bottom style="thin">
        <color indexed="0"/>
      </bottom>
      <diagonal/>
    </border>
    <border>
      <left style="thin">
        <color indexed="0"/>
      </left>
      <right/>
      <top/>
      <bottom/>
      <diagonal/>
    </border>
    <border>
      <left style="thin">
        <color indexed="8"/>
      </left>
      <right/>
      <top style="thin">
        <color indexed="0"/>
      </top>
      <bottom/>
      <diagonal/>
    </border>
    <border>
      <left style="thin">
        <color indexed="8"/>
      </left>
      <right/>
      <top/>
      <bottom/>
      <diagonal/>
    </border>
    <border>
      <left style="thin">
        <color indexed="8"/>
      </left>
      <right/>
      <top/>
      <bottom style="thin">
        <color indexed="8"/>
      </bottom>
      <diagonal/>
    </border>
    <border>
      <left/>
      <right/>
      <top style="thin">
        <color indexed="8"/>
      </top>
      <bottom/>
      <diagonal/>
    </border>
    <border>
      <left/>
      <right/>
      <top style="thin">
        <color auto="1"/>
      </top>
      <bottom/>
      <diagonal/>
    </border>
    <border>
      <left/>
      <right style="thin">
        <color auto="1"/>
      </right>
      <top style="thin">
        <color indexed="64"/>
      </top>
      <bottom/>
      <diagonal/>
    </border>
    <border>
      <left/>
      <right style="thin">
        <color auto="1"/>
      </right>
      <top/>
      <bottom style="thin">
        <color auto="1"/>
      </bottom>
      <diagonal/>
    </border>
  </borders>
  <cellStyleXfs count="2">
    <xf numFmtId="0" fontId="0" fillId="0" borderId="0"/>
    <xf numFmtId="0" fontId="1" fillId="0" borderId="0"/>
  </cellStyleXfs>
  <cellXfs count="82">
    <xf numFmtId="0" fontId="0" fillId="0" borderId="0" xfId="0"/>
    <xf numFmtId="1" fontId="0" fillId="0" borderId="0" xfId="0" applyNumberFormat="1" applyFont="1" applyFill="1" applyBorder="1" applyAlignment="1" applyProtection="1">
      <alignment horizontal="right"/>
    </xf>
    <xf numFmtId="0" fontId="0" fillId="0" borderId="0" xfId="0" applyNumberFormat="1" applyFont="1" applyFill="1" applyBorder="1" applyAlignment="1" applyProtection="1"/>
    <xf numFmtId="0" fontId="2" fillId="0" borderId="0" xfId="0" applyNumberFormat="1" applyFont="1" applyFill="1" applyBorder="1" applyAlignment="1" applyProtection="1"/>
    <xf numFmtId="0" fontId="0" fillId="0" borderId="0" xfId="0" applyProtection="1">
      <protection locked="0"/>
    </xf>
    <xf numFmtId="0" fontId="3" fillId="0" borderId="0" xfId="0" applyNumberFormat="1" applyFont="1" applyFill="1" applyBorder="1" applyAlignment="1" applyProtection="1"/>
    <xf numFmtId="0" fontId="0" fillId="0" borderId="1" xfId="0" applyNumberFormat="1" applyFont="1" applyFill="1" applyBorder="1" applyAlignment="1" applyProtection="1"/>
    <xf numFmtId="0" fontId="0" fillId="0" borderId="5" xfId="0" applyNumberFormat="1" applyFont="1" applyFill="1" applyBorder="1" applyAlignment="1" applyProtection="1"/>
    <xf numFmtId="0" fontId="0" fillId="0" borderId="7" xfId="0" applyNumberFormat="1" applyFont="1" applyFill="1" applyBorder="1" applyAlignment="1" applyProtection="1"/>
    <xf numFmtId="0" fontId="5" fillId="0" borderId="0" xfId="0" applyNumberFormat="1" applyFont="1" applyFill="1" applyBorder="1" applyAlignment="1" applyProtection="1"/>
    <xf numFmtId="1" fontId="5" fillId="0" borderId="0" xfId="0" applyNumberFormat="1" applyFont="1" applyFill="1" applyBorder="1" applyAlignment="1" applyProtection="1">
      <alignment horizontal="center"/>
    </xf>
    <xf numFmtId="1" fontId="0" fillId="0" borderId="0" xfId="0" applyNumberFormat="1" applyFont="1" applyFill="1" applyBorder="1" applyAlignment="1" applyProtection="1">
      <alignment horizontal="center"/>
    </xf>
    <xf numFmtId="0" fontId="0" fillId="0" borderId="0" xfId="0" applyNumberFormat="1" applyFont="1" applyFill="1" applyBorder="1" applyAlignment="1" applyProtection="1">
      <alignment horizontal="right"/>
    </xf>
    <xf numFmtId="0" fontId="0" fillId="0" borderId="3" xfId="0" applyNumberFormat="1" applyFont="1" applyFill="1" applyBorder="1" applyAlignment="1" applyProtection="1"/>
    <xf numFmtId="0" fontId="4" fillId="0" borderId="3" xfId="0" applyNumberFormat="1" applyFont="1" applyFill="1" applyBorder="1" applyAlignment="1" applyProtection="1"/>
    <xf numFmtId="0" fontId="5" fillId="0" borderId="0" xfId="0" applyNumberFormat="1" applyFont="1" applyFill="1" applyBorder="1" applyAlignment="1" applyProtection="1">
      <alignment horizontal="right"/>
    </xf>
    <xf numFmtId="0" fontId="0" fillId="0" borderId="12" xfId="0" applyNumberFormat="1" applyFont="1" applyFill="1" applyBorder="1" applyAlignment="1" applyProtection="1"/>
    <xf numFmtId="0" fontId="4" fillId="0" borderId="0" xfId="0" applyNumberFormat="1" applyFont="1" applyFill="1" applyBorder="1" applyAlignment="1" applyProtection="1"/>
    <xf numFmtId="0" fontId="0" fillId="0" borderId="14" xfId="0" applyNumberFormat="1" applyFont="1" applyFill="1" applyBorder="1" applyAlignment="1" applyProtection="1">
      <alignment horizontal="right"/>
    </xf>
    <xf numFmtId="0" fontId="0" fillId="0" borderId="15" xfId="0" applyNumberFormat="1" applyFont="1" applyFill="1" applyBorder="1" applyAlignment="1" applyProtection="1"/>
    <xf numFmtId="0" fontId="6" fillId="0" borderId="16" xfId="0" applyNumberFormat="1" applyFont="1" applyFill="1" applyBorder="1" applyAlignment="1" applyProtection="1">
      <alignment horizontal="right"/>
    </xf>
    <xf numFmtId="0" fontId="0" fillId="0" borderId="9" xfId="0" applyNumberFormat="1" applyFont="1" applyFill="1" applyBorder="1" applyAlignment="1" applyProtection="1"/>
    <xf numFmtId="0" fontId="0" fillId="0" borderId="8" xfId="0" applyNumberFormat="1" applyFont="1" applyFill="1" applyBorder="1" applyAlignment="1" applyProtection="1"/>
    <xf numFmtId="0" fontId="4" fillId="0" borderId="8" xfId="0" applyNumberFormat="1" applyFont="1" applyFill="1" applyBorder="1" applyAlignment="1" applyProtection="1"/>
    <xf numFmtId="2" fontId="0" fillId="0" borderId="16" xfId="0" applyNumberFormat="1" applyFont="1" applyFill="1" applyBorder="1" applyAlignment="1" applyProtection="1">
      <alignment horizontal="center"/>
    </xf>
    <xf numFmtId="2" fontId="0" fillId="0" borderId="14" xfId="0" applyNumberFormat="1" applyFont="1" applyFill="1" applyBorder="1" applyAlignment="1" applyProtection="1"/>
    <xf numFmtId="0" fontId="0" fillId="0" borderId="14" xfId="0" applyNumberFormat="1" applyFont="1" applyFill="1" applyBorder="1" applyAlignment="1" applyProtection="1"/>
    <xf numFmtId="0" fontId="0" fillId="0" borderId="16" xfId="0" applyNumberFormat="1" applyFont="1" applyFill="1" applyBorder="1" applyAlignment="1" applyProtection="1">
      <alignment horizontal="right"/>
    </xf>
    <xf numFmtId="0" fontId="0" fillId="0" borderId="15" xfId="0" applyNumberFormat="1" applyFont="1" applyFill="1" applyBorder="1" applyAlignment="1" applyProtection="1">
      <alignment horizontal="center" wrapText="1"/>
    </xf>
    <xf numFmtId="0" fontId="0" fillId="0" borderId="8" xfId="0" applyNumberFormat="1" applyFont="1" applyFill="1" applyBorder="1" applyAlignment="1" applyProtection="1">
      <alignment horizontal="center" wrapText="1"/>
    </xf>
    <xf numFmtId="0" fontId="0" fillId="0" borderId="16" xfId="0" applyNumberFormat="1" applyFont="1" applyFill="1" applyBorder="1" applyAlignment="1" applyProtection="1">
      <alignment horizontal="center" wrapText="1"/>
    </xf>
    <xf numFmtId="0" fontId="0" fillId="0" borderId="8" xfId="0" applyNumberFormat="1" applyFont="1" applyFill="1" applyBorder="1" applyAlignment="1" applyProtection="1">
      <alignment horizontal="center"/>
    </xf>
    <xf numFmtId="0" fontId="0" fillId="0" borderId="2" xfId="0" applyNumberFormat="1" applyFont="1" applyFill="1" applyBorder="1" applyAlignment="1" applyProtection="1">
      <alignment horizontal="center" wrapText="1"/>
    </xf>
    <xf numFmtId="0" fontId="0" fillId="0" borderId="17" xfId="0" applyNumberFormat="1" applyFont="1" applyFill="1" applyBorder="1" applyAlignment="1" applyProtection="1"/>
    <xf numFmtId="0" fontId="0" fillId="0" borderId="19" xfId="0" applyNumberFormat="1" applyFont="1" applyFill="1" applyBorder="1" applyAlignment="1" applyProtection="1"/>
    <xf numFmtId="0" fontId="0" fillId="0" borderId="15" xfId="0" applyNumberFormat="1" applyFont="1" applyFill="1" applyBorder="1" applyAlignment="1" applyProtection="1">
      <alignment horizontal="center"/>
    </xf>
    <xf numFmtId="0" fontId="0" fillId="0" borderId="15" xfId="0" applyNumberFormat="1" applyFont="1" applyFill="1" applyBorder="1" applyAlignment="1" applyProtection="1">
      <alignment horizontal="left"/>
    </xf>
    <xf numFmtId="0" fontId="0" fillId="0" borderId="3" xfId="0" applyNumberFormat="1" applyFont="1" applyFill="1" applyBorder="1" applyAlignment="1" applyProtection="1">
      <alignment horizontal="center" wrapText="1"/>
    </xf>
    <xf numFmtId="0" fontId="0" fillId="0" borderId="3" xfId="0" applyNumberFormat="1" applyFont="1" applyFill="1" applyBorder="1" applyAlignment="1" applyProtection="1">
      <alignment horizontal="center"/>
    </xf>
    <xf numFmtId="0" fontId="0" fillId="0" borderId="11" xfId="0" applyNumberFormat="1" applyFont="1" applyFill="1" applyBorder="1" applyAlignment="1" applyProtection="1">
      <alignment horizontal="center"/>
    </xf>
    <xf numFmtId="0" fontId="0" fillId="0" borderId="21" xfId="0" applyNumberFormat="1" applyFont="1" applyFill="1" applyBorder="1" applyAlignment="1" applyProtection="1">
      <alignment horizontal="center" wrapText="1"/>
    </xf>
    <xf numFmtId="0" fontId="0" fillId="0" borderId="17" xfId="0" applyNumberFormat="1" applyFont="1" applyFill="1" applyBorder="1" applyAlignment="1" applyProtection="1">
      <alignment horizontal="center"/>
    </xf>
    <xf numFmtId="0" fontId="0" fillId="0" borderId="6" xfId="0" applyNumberFormat="1" applyFont="1" applyFill="1" applyBorder="1" applyAlignment="1" applyProtection="1">
      <alignment horizontal="center" wrapText="1"/>
    </xf>
    <xf numFmtId="0" fontId="0" fillId="0" borderId="18" xfId="0" applyNumberFormat="1" applyFont="1" applyFill="1" applyBorder="1" applyAlignment="1" applyProtection="1">
      <alignment horizontal="center" wrapText="1"/>
    </xf>
    <xf numFmtId="0" fontId="0" fillId="0" borderId="16" xfId="0" applyNumberFormat="1" applyFont="1" applyFill="1" applyBorder="1" applyAlignment="1" applyProtection="1">
      <alignment horizontal="center"/>
    </xf>
    <xf numFmtId="0" fontId="0" fillId="0" borderId="14" xfId="0" applyNumberFormat="1" applyFont="1" applyFill="1" applyBorder="1" applyAlignment="1" applyProtection="1">
      <alignment horizontal="center"/>
    </xf>
    <xf numFmtId="0" fontId="2" fillId="0" borderId="0" xfId="0" applyFont="1" applyProtection="1">
      <protection locked="0"/>
    </xf>
    <xf numFmtId="0" fontId="8" fillId="0" borderId="0" xfId="0" applyFont="1" applyProtection="1">
      <protection locked="0"/>
    </xf>
    <xf numFmtId="0" fontId="0" fillId="0" borderId="5" xfId="0" applyNumberFormat="1" applyFont="1" applyFill="1" applyBorder="1" applyAlignment="1" applyProtection="1">
      <alignment horizontal="center"/>
    </xf>
    <xf numFmtId="0" fontId="0" fillId="0" borderId="7" xfId="0" applyNumberFormat="1" applyFont="1" applyFill="1" applyBorder="1" applyAlignment="1" applyProtection="1">
      <alignment horizontal="center"/>
    </xf>
    <xf numFmtId="0" fontId="0" fillId="0" borderId="6" xfId="0" applyNumberFormat="1" applyFont="1" applyFill="1" applyBorder="1" applyAlignment="1" applyProtection="1">
      <alignment horizontal="center"/>
    </xf>
    <xf numFmtId="0" fontId="0" fillId="0" borderId="9" xfId="0" applyNumberFormat="1" applyFont="1" applyFill="1" applyBorder="1" applyAlignment="1" applyProtection="1">
      <alignment horizontal="center"/>
    </xf>
    <xf numFmtId="49" fontId="0" fillId="0" borderId="7"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xf>
    <xf numFmtId="0" fontId="6" fillId="0" borderId="0" xfId="0" applyNumberFormat="1" applyFont="1" applyFill="1" applyBorder="1" applyAlignment="1" applyProtection="1"/>
    <xf numFmtId="0" fontId="5" fillId="0" borderId="0" xfId="0" applyNumberFormat="1" applyFont="1" applyFill="1" applyBorder="1" applyAlignment="1" applyProtection="1">
      <alignment horizontal="center"/>
    </xf>
    <xf numFmtId="0" fontId="0" fillId="0" borderId="12" xfId="0" applyNumberFormat="1" applyFont="1" applyFill="1" applyBorder="1" applyAlignment="1" applyProtection="1">
      <alignment horizontal="center"/>
    </xf>
    <xf numFmtId="49" fontId="0" fillId="2" borderId="3" xfId="0" applyNumberFormat="1" applyFont="1" applyFill="1" applyBorder="1" applyAlignment="1" applyProtection="1">
      <alignment horizontal="center"/>
      <protection locked="0"/>
    </xf>
    <xf numFmtId="0" fontId="0" fillId="2" borderId="8" xfId="0" applyFont="1" applyFill="1" applyBorder="1" applyAlignment="1" applyProtection="1">
      <alignment horizontal="center"/>
      <protection locked="0"/>
    </xf>
    <xf numFmtId="0" fontId="0" fillId="2" borderId="16" xfId="0" applyFont="1" applyFill="1" applyBorder="1" applyAlignment="1" applyProtection="1">
      <alignment horizontal="center"/>
      <protection locked="0"/>
    </xf>
    <xf numFmtId="0" fontId="0" fillId="2" borderId="14" xfId="0" applyNumberFormat="1" applyFont="1" applyFill="1" applyBorder="1" applyAlignment="1" applyProtection="1">
      <alignment horizontal="center"/>
      <protection locked="0"/>
    </xf>
    <xf numFmtId="0" fontId="0" fillId="2" borderId="6" xfId="0" applyFont="1" applyFill="1" applyBorder="1" applyAlignment="1" applyProtection="1">
      <alignment horizontal="center"/>
      <protection locked="0"/>
    </xf>
    <xf numFmtId="0" fontId="0" fillId="2" borderId="13" xfId="0" applyFont="1" applyFill="1" applyBorder="1" applyAlignment="1" applyProtection="1">
      <alignment horizontal="center"/>
      <protection locked="0"/>
    </xf>
    <xf numFmtId="0" fontId="0" fillId="2" borderId="9" xfId="0" applyFont="1" applyFill="1" applyBorder="1" applyAlignment="1" applyProtection="1">
      <alignment horizontal="center"/>
      <protection locked="0"/>
    </xf>
    <xf numFmtId="0" fontId="0" fillId="0" borderId="4" xfId="0" applyNumberFormat="1" applyFont="1" applyFill="1" applyBorder="1" applyAlignment="1" applyProtection="1">
      <alignment horizontal="center" wrapText="1"/>
    </xf>
    <xf numFmtId="2" fontId="4" fillId="0" borderId="22" xfId="0" applyNumberFormat="1" applyFont="1" applyFill="1" applyBorder="1" applyAlignment="1" applyProtection="1">
      <alignment horizontal="center"/>
    </xf>
    <xf numFmtId="0" fontId="0" fillId="2" borderId="3" xfId="0" applyNumberFormat="1" applyFont="1" applyFill="1" applyBorder="1" applyAlignment="1" applyProtection="1">
      <alignment horizontal="center" wrapText="1"/>
      <protection locked="0"/>
    </xf>
    <xf numFmtId="0" fontId="0" fillId="2" borderId="0" xfId="0" applyNumberFormat="1" applyFont="1" applyFill="1" applyBorder="1" applyAlignment="1" applyProtection="1">
      <alignment horizontal="center" wrapText="1"/>
      <protection locked="0"/>
    </xf>
    <xf numFmtId="0" fontId="0" fillId="2" borderId="18" xfId="0" applyFont="1" applyFill="1" applyBorder="1" applyAlignment="1" applyProtection="1">
      <alignment horizontal="center"/>
      <protection locked="0"/>
    </xf>
    <xf numFmtId="0" fontId="0" fillId="2" borderId="20" xfId="0" applyFont="1" applyFill="1" applyBorder="1" applyAlignment="1" applyProtection="1">
      <alignment horizontal="center"/>
      <protection locked="0"/>
    </xf>
    <xf numFmtId="49" fontId="0" fillId="0" borderId="0" xfId="0" applyNumberFormat="1" applyFont="1" applyFill="1" applyBorder="1" applyAlignment="1" applyProtection="1">
      <alignment horizontal="center"/>
    </xf>
    <xf numFmtId="0" fontId="0" fillId="0" borderId="23" xfId="0" applyNumberFormat="1" applyFont="1" applyFill="1" applyBorder="1" applyAlignment="1" applyProtection="1"/>
    <xf numFmtId="0" fontId="0" fillId="0" borderId="24" xfId="0" applyNumberFormat="1" applyFont="1" applyFill="1" applyBorder="1" applyAlignment="1" applyProtection="1"/>
    <xf numFmtId="0" fontId="0" fillId="0" borderId="25" xfId="0" applyNumberFormat="1" applyFont="1" applyFill="1" applyBorder="1" applyAlignment="1" applyProtection="1"/>
    <xf numFmtId="0" fontId="0" fillId="0" borderId="26" xfId="0" applyNumberFormat="1" applyFont="1" applyFill="1" applyBorder="1" applyAlignment="1" applyProtection="1"/>
    <xf numFmtId="49" fontId="0" fillId="0" borderId="10" xfId="0" applyNumberFormat="1" applyFont="1" applyFill="1" applyBorder="1" applyAlignment="1" applyProtection="1">
      <alignment horizontal="center"/>
    </xf>
    <xf numFmtId="49" fontId="0" fillId="0" borderId="27" xfId="0" applyNumberFormat="1" applyFont="1" applyFill="1" applyBorder="1" applyAlignment="1" applyProtection="1">
      <alignment horizontal="center"/>
    </xf>
    <xf numFmtId="0" fontId="0" fillId="2" borderId="0" xfId="0" applyFont="1" applyFill="1" applyAlignment="1" applyProtection="1">
      <alignment horizontal="center"/>
      <protection locked="0"/>
    </xf>
    <xf numFmtId="0" fontId="0" fillId="2" borderId="28" xfId="0" applyFont="1" applyFill="1" applyBorder="1" applyAlignment="1" applyProtection="1">
      <alignment horizontal="center"/>
      <protection locked="0"/>
    </xf>
    <xf numFmtId="0" fontId="0" fillId="0" borderId="30" xfId="0" applyBorder="1" applyProtection="1"/>
    <xf numFmtId="0" fontId="0" fillId="0" borderId="29" xfId="0" applyBorder="1" applyProtection="1"/>
    <xf numFmtId="0" fontId="0" fillId="0" borderId="13" xfId="0" applyNumberFormat="1" applyFont="1" applyFill="1" applyBorder="1" applyAlignment="1" applyProtection="1">
      <alignment horizontal="center"/>
    </xf>
  </cellXfs>
  <cellStyles count="2">
    <cellStyle name="Normal" xfId="0" builtinId="0"/>
    <cellStyle name="Normal 131" xfId="1" xr:uid="{00000000-0005-0000-0000-000001000000}"/>
  </cellStyles>
  <dxfs count="0"/>
  <tableStyles count="0" defaultTableStyle="TableStyleMedium2" defaultPivotStyle="PivotStyleLight16"/>
  <colors>
    <mruColors>
      <color rgb="FFFEF2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xVal>
            <c:numRef>
              <c:f>'Master copy'!$E$5:$E$8</c:f>
              <c:numCache>
                <c:formatCode>General</c:formatCode>
                <c:ptCount val="4"/>
                <c:pt idx="0">
                  <c:v>0</c:v>
                </c:pt>
                <c:pt idx="1">
                  <c:v>-1</c:v>
                </c:pt>
                <c:pt idx="2">
                  <c:v>-2</c:v>
                </c:pt>
                <c:pt idx="3">
                  <c:v>-3</c:v>
                </c:pt>
              </c:numCache>
            </c:numRef>
          </c:xVal>
          <c:yVal>
            <c:numRef>
              <c:f>'Master copy'!$F$5:$F$8</c:f>
              <c:numCache>
                <c:formatCode>General</c:formatCode>
                <c:ptCount val="4"/>
              </c:numCache>
            </c:numRef>
          </c:yVal>
          <c:smooth val="0"/>
          <c:extLst>
            <c:ext xmlns:c16="http://schemas.microsoft.com/office/drawing/2014/chart" uri="{C3380CC4-5D6E-409C-BE32-E72D297353CC}">
              <c16:uniqueId val="{00000000-C9C6-4C03-A3FB-45B1125645D4}"/>
            </c:ext>
          </c:extLst>
        </c:ser>
        <c:ser>
          <c:idx val="1"/>
          <c:order val="1"/>
          <c:spPr>
            <a:ln w="28575">
              <a:noFill/>
            </a:ln>
          </c:spPr>
          <c:marker>
            <c:symbol val="none"/>
          </c:marker>
          <c:trendline>
            <c:trendlineType val="linear"/>
            <c:dispRSqr val="1"/>
            <c:dispEq val="1"/>
            <c:trendlineLbl>
              <c:layout>
                <c:manualLayout>
                  <c:x val="-0.30612252736700729"/>
                  <c:y val="-0.41785315113122828"/>
                </c:manualLayout>
              </c:layout>
              <c:numFmt formatCode="General" sourceLinked="0"/>
              <c:txPr>
                <a:bodyPr/>
                <a:lstStyle/>
                <a:p>
                  <a:pPr>
                    <a:defRPr sz="1000" b="0" i="0" u="none" strike="noStrike" baseline="0">
                      <a:solidFill>
                        <a:srgbClr val="000000"/>
                      </a:solidFill>
                      <a:latin typeface="Calibri"/>
                      <a:ea typeface="Calibri"/>
                      <a:cs typeface="Calibri"/>
                    </a:defRPr>
                  </a:pPr>
                  <a:endParaRPr lang="en-US"/>
                </a:p>
              </c:txPr>
            </c:trendlineLbl>
          </c:trendline>
          <c:xVal>
            <c:numRef>
              <c:f>'Master copy'!$E$5:$E$8</c:f>
              <c:numCache>
                <c:formatCode>General</c:formatCode>
                <c:ptCount val="4"/>
                <c:pt idx="0">
                  <c:v>0</c:v>
                </c:pt>
                <c:pt idx="1">
                  <c:v>-1</c:v>
                </c:pt>
                <c:pt idx="2">
                  <c:v>-2</c:v>
                </c:pt>
                <c:pt idx="3">
                  <c:v>-3</c:v>
                </c:pt>
              </c:numCache>
            </c:numRef>
          </c:xVal>
          <c:yVal>
            <c:numRef>
              <c:f>'Master copy'!$G$5:$G$8</c:f>
              <c:numCache>
                <c:formatCode>General</c:formatCode>
                <c:ptCount val="4"/>
              </c:numCache>
            </c:numRef>
          </c:yVal>
          <c:smooth val="0"/>
          <c:extLst>
            <c:ext xmlns:c16="http://schemas.microsoft.com/office/drawing/2014/chart" uri="{C3380CC4-5D6E-409C-BE32-E72D297353CC}">
              <c16:uniqueId val="{00000001-C9C6-4C03-A3FB-45B1125645D4}"/>
            </c:ext>
          </c:extLst>
        </c:ser>
        <c:dLbls>
          <c:showLegendKey val="0"/>
          <c:showVal val="0"/>
          <c:showCatName val="0"/>
          <c:showSerName val="0"/>
          <c:showPercent val="0"/>
          <c:showBubbleSize val="0"/>
        </c:dLbls>
        <c:axId val="104885296"/>
        <c:axId val="71529904"/>
      </c:scatterChart>
      <c:valAx>
        <c:axId val="10488529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1529904"/>
        <c:crosses val="autoZero"/>
        <c:crossBetween val="midCat"/>
      </c:valAx>
      <c:valAx>
        <c:axId val="71529904"/>
        <c:scaling>
          <c:orientation val="minMax"/>
          <c:max val="45"/>
          <c:min val="20"/>
        </c:scaling>
        <c:delete val="0"/>
        <c:axPos val="l"/>
        <c:majorGridlines/>
        <c:numFmt formatCode="General" sourceLinked="1"/>
        <c:majorTickMark val="out"/>
        <c:minorTickMark val="none"/>
        <c:tickLblPos val="high"/>
        <c:txPr>
          <a:bodyPr rot="0" vert="horz"/>
          <a:lstStyle/>
          <a:p>
            <a:pPr>
              <a:defRPr sz="1000" b="0" i="0" u="none" strike="noStrike" baseline="0">
                <a:solidFill>
                  <a:srgbClr val="000000"/>
                </a:solidFill>
                <a:latin typeface="Calibri"/>
                <a:ea typeface="Calibri"/>
                <a:cs typeface="Calibri"/>
              </a:defRPr>
            </a:pPr>
            <a:endParaRPr lang="en-US"/>
          </a:p>
        </c:txPr>
        <c:crossAx val="104885296"/>
        <c:crosses val="autoZero"/>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710629921259867E-2"/>
          <c:y val="2.8252405949256338E-2"/>
          <c:w val="0.87791447944006995"/>
          <c:h val="0.79822506561679785"/>
        </c:manualLayout>
      </c:layout>
      <c:scatterChart>
        <c:scatterStyle val="lineMarker"/>
        <c:varyColors val="0"/>
        <c:ser>
          <c:idx val="0"/>
          <c:order val="0"/>
          <c:spPr>
            <a:ln w="28575">
              <a:noFill/>
            </a:ln>
          </c:spPr>
          <c:xVal>
            <c:numRef>
              <c:f>'Master copy'!$E$51:$E$60</c:f>
              <c:numCache>
                <c:formatCode>General</c:formatCode>
                <c:ptCount val="10"/>
                <c:pt idx="0">
                  <c:v>5</c:v>
                </c:pt>
                <c:pt idx="1">
                  <c:v>5</c:v>
                </c:pt>
                <c:pt idx="2">
                  <c:v>4</c:v>
                </c:pt>
                <c:pt idx="3">
                  <c:v>4</c:v>
                </c:pt>
                <c:pt idx="4">
                  <c:v>3</c:v>
                </c:pt>
                <c:pt idx="5">
                  <c:v>3</c:v>
                </c:pt>
                <c:pt idx="6">
                  <c:v>2</c:v>
                </c:pt>
                <c:pt idx="7">
                  <c:v>2</c:v>
                </c:pt>
                <c:pt idx="8">
                  <c:v>1</c:v>
                </c:pt>
                <c:pt idx="9">
                  <c:v>1</c:v>
                </c:pt>
              </c:numCache>
            </c:numRef>
          </c:xVal>
          <c:yVal>
            <c:numRef>
              <c:f>'Master copy'!$F$51:$F$60</c:f>
              <c:numCache>
                <c:formatCode>General</c:formatCode>
                <c:ptCount val="10"/>
              </c:numCache>
            </c:numRef>
          </c:yVal>
          <c:smooth val="0"/>
          <c:extLst>
            <c:ext xmlns:c16="http://schemas.microsoft.com/office/drawing/2014/chart" uri="{C3380CC4-5D6E-409C-BE32-E72D297353CC}">
              <c16:uniqueId val="{00000000-5B26-4176-8BCD-7D3EF6A2FDEF}"/>
            </c:ext>
          </c:extLst>
        </c:ser>
        <c:ser>
          <c:idx val="1"/>
          <c:order val="1"/>
          <c:spPr>
            <a:ln w="28575">
              <a:noFill/>
            </a:ln>
          </c:spPr>
          <c:marker>
            <c:symbol val="none"/>
          </c:marker>
          <c:trendline>
            <c:trendlineType val="linear"/>
            <c:backward val="1"/>
            <c:dispRSqr val="1"/>
            <c:dispEq val="1"/>
            <c:trendlineLbl>
              <c:layout>
                <c:manualLayout>
                  <c:x val="1.232350980243231E-2"/>
                  <c:y val="-0.19997176573735076"/>
                </c:manualLayout>
              </c:layout>
              <c:numFmt formatCode="General" sourceLinked="0"/>
              <c:txPr>
                <a:bodyPr/>
                <a:lstStyle/>
                <a:p>
                  <a:pPr>
                    <a:defRPr sz="1000" b="0" i="0" u="none" strike="noStrike" baseline="0">
                      <a:solidFill>
                        <a:srgbClr val="000000"/>
                      </a:solidFill>
                      <a:latin typeface="Calibri"/>
                      <a:ea typeface="Calibri"/>
                      <a:cs typeface="Calibri"/>
                    </a:defRPr>
                  </a:pPr>
                  <a:endParaRPr lang="en-US"/>
                </a:p>
              </c:txPr>
            </c:trendlineLbl>
          </c:trendline>
          <c:xVal>
            <c:numRef>
              <c:f>'Master copy'!$E$51:$E$60</c:f>
              <c:numCache>
                <c:formatCode>General</c:formatCode>
                <c:ptCount val="10"/>
                <c:pt idx="0">
                  <c:v>5</c:v>
                </c:pt>
                <c:pt idx="1">
                  <c:v>5</c:v>
                </c:pt>
                <c:pt idx="2">
                  <c:v>4</c:v>
                </c:pt>
                <c:pt idx="3">
                  <c:v>4</c:v>
                </c:pt>
                <c:pt idx="4">
                  <c:v>3</c:v>
                </c:pt>
                <c:pt idx="5">
                  <c:v>3</c:v>
                </c:pt>
                <c:pt idx="6">
                  <c:v>2</c:v>
                </c:pt>
                <c:pt idx="7">
                  <c:v>2</c:v>
                </c:pt>
                <c:pt idx="8">
                  <c:v>1</c:v>
                </c:pt>
                <c:pt idx="9">
                  <c:v>1</c:v>
                </c:pt>
              </c:numCache>
            </c:numRef>
          </c:xVal>
          <c:yVal>
            <c:numRef>
              <c:f>'Master copy'!$G$51:$G$60</c:f>
              <c:numCache>
                <c:formatCode>General</c:formatCode>
                <c:ptCount val="10"/>
              </c:numCache>
            </c:numRef>
          </c:yVal>
          <c:smooth val="0"/>
          <c:extLst>
            <c:ext xmlns:c16="http://schemas.microsoft.com/office/drawing/2014/chart" uri="{C3380CC4-5D6E-409C-BE32-E72D297353CC}">
              <c16:uniqueId val="{00000001-5B26-4176-8BCD-7D3EF6A2FDEF}"/>
            </c:ext>
          </c:extLst>
        </c:ser>
        <c:dLbls>
          <c:showLegendKey val="0"/>
          <c:showVal val="0"/>
          <c:showCatName val="0"/>
          <c:showSerName val="0"/>
          <c:showPercent val="0"/>
          <c:showBubbleSize val="0"/>
        </c:dLbls>
        <c:axId val="151953552"/>
        <c:axId val="105202216"/>
      </c:scatterChart>
      <c:valAx>
        <c:axId val="1519535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5202216"/>
        <c:crosses val="autoZero"/>
        <c:crossBetween val="midCat"/>
      </c:valAx>
      <c:valAx>
        <c:axId val="105202216"/>
        <c:scaling>
          <c:orientation val="minMax"/>
          <c:max val="45"/>
          <c:min val="15"/>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1953552"/>
        <c:crosses val="autoZero"/>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710629921259867E-2"/>
          <c:y val="2.8252405949256338E-2"/>
          <c:w val="0.87791447944006995"/>
          <c:h val="0.79822506561679785"/>
        </c:manualLayout>
      </c:layout>
      <c:scatterChart>
        <c:scatterStyle val="lineMarker"/>
        <c:varyColors val="0"/>
        <c:ser>
          <c:idx val="0"/>
          <c:order val="0"/>
          <c:spPr>
            <a:ln w="28575">
              <a:noFill/>
            </a:ln>
          </c:spPr>
          <c:xVal>
            <c:numRef>
              <c:f>'Master copy'!$E$119:$E$128</c:f>
              <c:numCache>
                <c:formatCode>General</c:formatCode>
                <c:ptCount val="10"/>
                <c:pt idx="0">
                  <c:v>5</c:v>
                </c:pt>
                <c:pt idx="1">
                  <c:v>5</c:v>
                </c:pt>
                <c:pt idx="2">
                  <c:v>4</c:v>
                </c:pt>
                <c:pt idx="3">
                  <c:v>4</c:v>
                </c:pt>
                <c:pt idx="4">
                  <c:v>3</c:v>
                </c:pt>
                <c:pt idx="5">
                  <c:v>3</c:v>
                </c:pt>
                <c:pt idx="6">
                  <c:v>2</c:v>
                </c:pt>
                <c:pt idx="7">
                  <c:v>2</c:v>
                </c:pt>
                <c:pt idx="8">
                  <c:v>1</c:v>
                </c:pt>
                <c:pt idx="9">
                  <c:v>1</c:v>
                </c:pt>
              </c:numCache>
            </c:numRef>
          </c:xVal>
          <c:yVal>
            <c:numRef>
              <c:f>'Master copy'!$F$119:$F$128</c:f>
              <c:numCache>
                <c:formatCode>General</c:formatCode>
                <c:ptCount val="10"/>
              </c:numCache>
            </c:numRef>
          </c:yVal>
          <c:smooth val="0"/>
          <c:extLst>
            <c:ext xmlns:c16="http://schemas.microsoft.com/office/drawing/2014/chart" uri="{C3380CC4-5D6E-409C-BE32-E72D297353CC}">
              <c16:uniqueId val="{00000000-D48B-4A44-886A-C693830A313A}"/>
            </c:ext>
          </c:extLst>
        </c:ser>
        <c:ser>
          <c:idx val="1"/>
          <c:order val="1"/>
          <c:spPr>
            <a:ln w="28575">
              <a:noFill/>
            </a:ln>
          </c:spPr>
          <c:marker>
            <c:symbol val="none"/>
          </c:marker>
          <c:trendline>
            <c:trendlineType val="linear"/>
            <c:backward val="1"/>
            <c:dispRSqr val="1"/>
            <c:dispEq val="1"/>
            <c:trendlineLbl>
              <c:layout>
                <c:manualLayout>
                  <c:x val="-0.37501197386823104"/>
                  <c:y val="-6.353229200914659E-2"/>
                </c:manualLayout>
              </c:layout>
              <c:numFmt formatCode="General" sourceLinked="0"/>
              <c:txPr>
                <a:bodyPr/>
                <a:lstStyle/>
                <a:p>
                  <a:pPr>
                    <a:defRPr sz="1000" b="0" i="0" u="none" strike="noStrike" baseline="0">
                      <a:solidFill>
                        <a:srgbClr val="000000"/>
                      </a:solidFill>
                      <a:latin typeface="Calibri"/>
                      <a:ea typeface="Calibri"/>
                      <a:cs typeface="Calibri"/>
                    </a:defRPr>
                  </a:pPr>
                  <a:endParaRPr lang="en-US"/>
                </a:p>
              </c:txPr>
            </c:trendlineLbl>
          </c:trendline>
          <c:xVal>
            <c:numRef>
              <c:f>'Master copy'!$E$119:$E$128</c:f>
              <c:numCache>
                <c:formatCode>General</c:formatCode>
                <c:ptCount val="10"/>
                <c:pt idx="0">
                  <c:v>5</c:v>
                </c:pt>
                <c:pt idx="1">
                  <c:v>5</c:v>
                </c:pt>
                <c:pt idx="2">
                  <c:v>4</c:v>
                </c:pt>
                <c:pt idx="3">
                  <c:v>4</c:v>
                </c:pt>
                <c:pt idx="4">
                  <c:v>3</c:v>
                </c:pt>
                <c:pt idx="5">
                  <c:v>3</c:v>
                </c:pt>
                <c:pt idx="6">
                  <c:v>2</c:v>
                </c:pt>
                <c:pt idx="7">
                  <c:v>2</c:v>
                </c:pt>
                <c:pt idx="8">
                  <c:v>1</c:v>
                </c:pt>
                <c:pt idx="9">
                  <c:v>1</c:v>
                </c:pt>
              </c:numCache>
            </c:numRef>
          </c:xVal>
          <c:yVal>
            <c:numRef>
              <c:f>'Master copy'!$G$119:$G$128</c:f>
              <c:numCache>
                <c:formatCode>General</c:formatCode>
                <c:ptCount val="10"/>
              </c:numCache>
            </c:numRef>
          </c:yVal>
          <c:smooth val="0"/>
          <c:extLst>
            <c:ext xmlns:c16="http://schemas.microsoft.com/office/drawing/2014/chart" uri="{C3380CC4-5D6E-409C-BE32-E72D297353CC}">
              <c16:uniqueId val="{00000001-D48B-4A44-886A-C693830A313A}"/>
            </c:ext>
          </c:extLst>
        </c:ser>
        <c:dLbls>
          <c:showLegendKey val="0"/>
          <c:showVal val="0"/>
          <c:showCatName val="0"/>
          <c:showSerName val="0"/>
          <c:showPercent val="0"/>
          <c:showBubbleSize val="0"/>
        </c:dLbls>
        <c:axId val="152808952"/>
        <c:axId val="270819464"/>
      </c:scatterChart>
      <c:valAx>
        <c:axId val="1528089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70819464"/>
        <c:crosses val="autoZero"/>
        <c:crossBetween val="midCat"/>
      </c:valAx>
      <c:valAx>
        <c:axId val="270819464"/>
        <c:scaling>
          <c:orientation val="minMax"/>
          <c:max val="45"/>
          <c:min val="15"/>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2808952"/>
        <c:crosses val="autoZero"/>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710629921259867E-2"/>
          <c:y val="2.8252405949256338E-2"/>
          <c:w val="0.87791447944006995"/>
          <c:h val="0.79822506561679785"/>
        </c:manualLayout>
      </c:layout>
      <c:scatterChart>
        <c:scatterStyle val="lineMarker"/>
        <c:varyColors val="0"/>
        <c:ser>
          <c:idx val="0"/>
          <c:order val="0"/>
          <c:spPr>
            <a:ln w="19050">
              <a:noFill/>
            </a:ln>
          </c:spPr>
          <c:marker>
            <c:symbol val="diamond"/>
            <c:size val="7"/>
          </c:marker>
          <c:xVal>
            <c:numRef>
              <c:f>'Master copy'!$E$186:$E$195</c:f>
              <c:numCache>
                <c:formatCode>General</c:formatCode>
                <c:ptCount val="10"/>
                <c:pt idx="0">
                  <c:v>5</c:v>
                </c:pt>
                <c:pt idx="1">
                  <c:v>5</c:v>
                </c:pt>
                <c:pt idx="2">
                  <c:v>4</c:v>
                </c:pt>
                <c:pt idx="3">
                  <c:v>4</c:v>
                </c:pt>
                <c:pt idx="4">
                  <c:v>3</c:v>
                </c:pt>
                <c:pt idx="5">
                  <c:v>3</c:v>
                </c:pt>
                <c:pt idx="6">
                  <c:v>2</c:v>
                </c:pt>
                <c:pt idx="7">
                  <c:v>2</c:v>
                </c:pt>
                <c:pt idx="8">
                  <c:v>1</c:v>
                </c:pt>
                <c:pt idx="9">
                  <c:v>1</c:v>
                </c:pt>
              </c:numCache>
            </c:numRef>
          </c:xVal>
          <c:yVal>
            <c:numRef>
              <c:f>'Master copy'!$F$186:$F$195</c:f>
              <c:numCache>
                <c:formatCode>General</c:formatCode>
                <c:ptCount val="10"/>
              </c:numCache>
            </c:numRef>
          </c:yVal>
          <c:smooth val="0"/>
          <c:extLst>
            <c:ext xmlns:c16="http://schemas.microsoft.com/office/drawing/2014/chart" uri="{C3380CC4-5D6E-409C-BE32-E72D297353CC}">
              <c16:uniqueId val="{00000000-529B-49B6-A5A3-FE963C0CAAE5}"/>
            </c:ext>
          </c:extLst>
        </c:ser>
        <c:ser>
          <c:idx val="1"/>
          <c:order val="1"/>
          <c:spPr>
            <a:ln w="19050">
              <a:noFill/>
            </a:ln>
          </c:spPr>
          <c:marker>
            <c:symbol val="none"/>
          </c:marker>
          <c:trendline>
            <c:trendlineType val="linear"/>
            <c:backward val="1"/>
            <c:dispRSqr val="1"/>
            <c:dispEq val="1"/>
            <c:trendlineLbl>
              <c:layout>
                <c:manualLayout>
                  <c:x val="-0.37501197386823104"/>
                  <c:y val="-6.353229200914659E-2"/>
                </c:manualLayout>
              </c:layout>
              <c:numFmt formatCode="General" sourceLinked="0"/>
              <c:txPr>
                <a:bodyPr/>
                <a:lstStyle/>
                <a:p>
                  <a:pPr>
                    <a:defRPr sz="1000" b="0" i="0" u="none" strike="noStrike" baseline="0">
                      <a:solidFill>
                        <a:srgbClr val="000000"/>
                      </a:solidFill>
                      <a:latin typeface="Calibri"/>
                      <a:ea typeface="Calibri"/>
                      <a:cs typeface="Calibri"/>
                    </a:defRPr>
                  </a:pPr>
                  <a:endParaRPr lang="en-US"/>
                </a:p>
              </c:txPr>
            </c:trendlineLbl>
          </c:trendline>
          <c:xVal>
            <c:numRef>
              <c:f>'Master copy'!$E$186:$E$195</c:f>
              <c:numCache>
                <c:formatCode>General</c:formatCode>
                <c:ptCount val="10"/>
                <c:pt idx="0">
                  <c:v>5</c:v>
                </c:pt>
                <c:pt idx="1">
                  <c:v>5</c:v>
                </c:pt>
                <c:pt idx="2">
                  <c:v>4</c:v>
                </c:pt>
                <c:pt idx="3">
                  <c:v>4</c:v>
                </c:pt>
                <c:pt idx="4">
                  <c:v>3</c:v>
                </c:pt>
                <c:pt idx="5">
                  <c:v>3</c:v>
                </c:pt>
                <c:pt idx="6">
                  <c:v>2</c:v>
                </c:pt>
                <c:pt idx="7">
                  <c:v>2</c:v>
                </c:pt>
                <c:pt idx="8">
                  <c:v>1</c:v>
                </c:pt>
                <c:pt idx="9">
                  <c:v>1</c:v>
                </c:pt>
              </c:numCache>
            </c:numRef>
          </c:xVal>
          <c:yVal>
            <c:numRef>
              <c:f>'Master copy'!$G$186:$G$195</c:f>
              <c:numCache>
                <c:formatCode>General</c:formatCode>
                <c:ptCount val="10"/>
              </c:numCache>
            </c:numRef>
          </c:yVal>
          <c:smooth val="0"/>
          <c:extLst>
            <c:ext xmlns:c16="http://schemas.microsoft.com/office/drawing/2014/chart" uri="{C3380CC4-5D6E-409C-BE32-E72D297353CC}">
              <c16:uniqueId val="{00000001-529B-49B6-A5A3-FE963C0CAAE5}"/>
            </c:ext>
          </c:extLst>
        </c:ser>
        <c:dLbls>
          <c:showLegendKey val="0"/>
          <c:showVal val="0"/>
          <c:showCatName val="0"/>
          <c:showSerName val="0"/>
          <c:showPercent val="0"/>
          <c:showBubbleSize val="0"/>
        </c:dLbls>
        <c:axId val="152808952"/>
        <c:axId val="270819464"/>
      </c:scatterChart>
      <c:valAx>
        <c:axId val="1528089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70819464"/>
        <c:crosses val="autoZero"/>
        <c:crossBetween val="midCat"/>
      </c:valAx>
      <c:valAx>
        <c:axId val="270819464"/>
        <c:scaling>
          <c:orientation val="minMax"/>
          <c:max val="45"/>
          <c:min val="15"/>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2808952"/>
        <c:crosses val="autoZero"/>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314325</xdr:colOff>
      <xdr:row>1</xdr:row>
      <xdr:rowOff>160020</xdr:rowOff>
    </xdr:from>
    <xdr:to>
      <xdr:col>15</xdr:col>
      <xdr:colOff>200025</xdr:colOff>
      <xdr:row>18</xdr:row>
      <xdr:rowOff>36195</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1127760</xdr:colOff>
      <xdr:row>49</xdr:row>
      <xdr:rowOff>9525</xdr:rowOff>
    </xdr:from>
    <xdr:to>
      <xdr:col>16</xdr:col>
      <xdr:colOff>137160</xdr:colOff>
      <xdr:row>65</xdr:row>
      <xdr:rowOff>83820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695325</xdr:colOff>
      <xdr:row>117</xdr:row>
      <xdr:rowOff>95251</xdr:rowOff>
    </xdr:from>
    <xdr:to>
      <xdr:col>15</xdr:col>
      <xdr:colOff>295275</xdr:colOff>
      <xdr:row>132</xdr:row>
      <xdr:rowOff>121921</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563880</xdr:colOff>
      <xdr:row>184</xdr:row>
      <xdr:rowOff>7620</xdr:rowOff>
    </xdr:from>
    <xdr:to>
      <xdr:col>15</xdr:col>
      <xdr:colOff>163830</xdr:colOff>
      <xdr:row>199</xdr:row>
      <xdr:rowOff>34290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M336"/>
  <sheetViews>
    <sheetView topLeftCell="A323" zoomScale="85" zoomScaleNormal="85" workbookViewId="0">
      <selection activeCell="M346" sqref="M346"/>
    </sheetView>
  </sheetViews>
  <sheetFormatPr defaultRowHeight="12.75" x14ac:dyDescent="0.2"/>
  <cols>
    <col min="1" max="1" width="10.42578125" style="1" bestFit="1" customWidth="1"/>
    <col min="2" max="2" width="14.7109375" style="2" customWidth="1"/>
    <col min="3" max="3" width="11" style="2" bestFit="1" customWidth="1"/>
    <col min="4" max="4" width="24.5703125" style="2" bestFit="1" customWidth="1"/>
    <col min="5" max="5" width="14.28515625" style="2" customWidth="1"/>
    <col min="6" max="6" width="13.140625" style="2" bestFit="1" customWidth="1"/>
    <col min="7" max="7" width="13.140625" style="2" customWidth="1"/>
    <col min="8" max="8" width="12.42578125" style="2" bestFit="1" customWidth="1"/>
    <col min="9" max="9" width="17.28515625" style="2" bestFit="1" customWidth="1"/>
    <col min="10" max="11" width="19.85546875" style="2" bestFit="1" customWidth="1"/>
    <col min="12" max="12" width="8.7109375" style="2" customWidth="1"/>
    <col min="13" max="13" width="8" style="2" bestFit="1" customWidth="1"/>
    <col min="14" max="27" width="8.85546875" style="2" customWidth="1"/>
    <col min="28" max="256" width="8.85546875" style="2"/>
    <col min="257" max="257" width="10.42578125" style="2" bestFit="1" customWidth="1"/>
    <col min="258" max="258" width="14.7109375" style="2" customWidth="1"/>
    <col min="259" max="259" width="11" style="2" bestFit="1" customWidth="1"/>
    <col min="260" max="260" width="13.28515625" style="2" bestFit="1" customWidth="1"/>
    <col min="261" max="261" width="10.7109375" style="2" customWidth="1"/>
    <col min="262" max="262" width="13.140625" style="2" bestFit="1" customWidth="1"/>
    <col min="263" max="263" width="9.28515625" style="2" customWidth="1"/>
    <col min="264" max="264" width="10" style="2" customWidth="1"/>
    <col min="265" max="265" width="12.85546875" style="2" bestFit="1" customWidth="1"/>
    <col min="266" max="266" width="19.85546875" style="2" bestFit="1" customWidth="1"/>
    <col min="267" max="267" width="17.7109375" style="2" bestFit="1" customWidth="1"/>
    <col min="268" max="268" width="11.28515625" style="2" bestFit="1" customWidth="1"/>
    <col min="269" max="269" width="8" style="2" bestFit="1" customWidth="1"/>
    <col min="270" max="283" width="8.85546875" style="2" customWidth="1"/>
    <col min="284" max="512" width="8.85546875" style="2"/>
    <col min="513" max="513" width="10.42578125" style="2" bestFit="1" customWidth="1"/>
    <col min="514" max="514" width="14.7109375" style="2" customWidth="1"/>
    <col min="515" max="515" width="11" style="2" bestFit="1" customWidth="1"/>
    <col min="516" max="516" width="13.28515625" style="2" bestFit="1" customWidth="1"/>
    <col min="517" max="517" width="10.7109375" style="2" customWidth="1"/>
    <col min="518" max="518" width="13.140625" style="2" bestFit="1" customWidth="1"/>
    <col min="519" max="519" width="9.28515625" style="2" customWidth="1"/>
    <col min="520" max="520" width="10" style="2" customWidth="1"/>
    <col min="521" max="521" width="12.85546875" style="2" bestFit="1" customWidth="1"/>
    <col min="522" max="522" width="19.85546875" style="2" bestFit="1" customWidth="1"/>
    <col min="523" max="523" width="17.7109375" style="2" bestFit="1" customWidth="1"/>
    <col min="524" max="524" width="11.28515625" style="2" bestFit="1" customWidth="1"/>
    <col min="525" max="525" width="8" style="2" bestFit="1" customWidth="1"/>
    <col min="526" max="539" width="8.85546875" style="2" customWidth="1"/>
    <col min="540" max="768" width="8.85546875" style="2"/>
    <col min="769" max="769" width="10.42578125" style="2" bestFit="1" customWidth="1"/>
    <col min="770" max="770" width="14.7109375" style="2" customWidth="1"/>
    <col min="771" max="771" width="11" style="2" bestFit="1" customWidth="1"/>
    <col min="772" max="772" width="13.28515625" style="2" bestFit="1" customWidth="1"/>
    <col min="773" max="773" width="10.7109375" style="2" customWidth="1"/>
    <col min="774" max="774" width="13.140625" style="2" bestFit="1" customWidth="1"/>
    <col min="775" max="775" width="9.28515625" style="2" customWidth="1"/>
    <col min="776" max="776" width="10" style="2" customWidth="1"/>
    <col min="777" max="777" width="12.85546875" style="2" bestFit="1" customWidth="1"/>
    <col min="778" max="778" width="19.85546875" style="2" bestFit="1" customWidth="1"/>
    <col min="779" max="779" width="17.7109375" style="2" bestFit="1" customWidth="1"/>
    <col min="780" max="780" width="11.28515625" style="2" bestFit="1" customWidth="1"/>
    <col min="781" max="781" width="8" style="2" bestFit="1" customWidth="1"/>
    <col min="782" max="795" width="8.85546875" style="2" customWidth="1"/>
    <col min="796" max="1024" width="8.85546875" style="2"/>
    <col min="1025" max="1025" width="10.42578125" style="2" bestFit="1" customWidth="1"/>
    <col min="1026" max="1026" width="14.7109375" style="2" customWidth="1"/>
    <col min="1027" max="1027" width="11" style="2" bestFit="1" customWidth="1"/>
    <col min="1028" max="1028" width="13.28515625" style="2" bestFit="1" customWidth="1"/>
    <col min="1029" max="1029" width="10.7109375" style="2" customWidth="1"/>
    <col min="1030" max="1030" width="13.140625" style="2" bestFit="1" customWidth="1"/>
    <col min="1031" max="1031" width="9.28515625" style="2" customWidth="1"/>
    <col min="1032" max="1032" width="10" style="2" customWidth="1"/>
    <col min="1033" max="1033" width="12.85546875" style="2" bestFit="1" customWidth="1"/>
    <col min="1034" max="1034" width="19.85546875" style="2" bestFit="1" customWidth="1"/>
    <col min="1035" max="1035" width="17.7109375" style="2" bestFit="1" customWidth="1"/>
    <col min="1036" max="1036" width="11.28515625" style="2" bestFit="1" customWidth="1"/>
    <col min="1037" max="1037" width="8" style="2" bestFit="1" customWidth="1"/>
    <col min="1038" max="1051" width="8.85546875" style="2" customWidth="1"/>
    <col min="1052" max="1280" width="8.85546875" style="2"/>
    <col min="1281" max="1281" width="10.42578125" style="2" bestFit="1" customWidth="1"/>
    <col min="1282" max="1282" width="14.7109375" style="2" customWidth="1"/>
    <col min="1283" max="1283" width="11" style="2" bestFit="1" customWidth="1"/>
    <col min="1284" max="1284" width="13.28515625" style="2" bestFit="1" customWidth="1"/>
    <col min="1285" max="1285" width="10.7109375" style="2" customWidth="1"/>
    <col min="1286" max="1286" width="13.140625" style="2" bestFit="1" customWidth="1"/>
    <col min="1287" max="1287" width="9.28515625" style="2" customWidth="1"/>
    <col min="1288" max="1288" width="10" style="2" customWidth="1"/>
    <col min="1289" max="1289" width="12.85546875" style="2" bestFit="1" customWidth="1"/>
    <col min="1290" max="1290" width="19.85546875" style="2" bestFit="1" customWidth="1"/>
    <col min="1291" max="1291" width="17.7109375" style="2" bestFit="1" customWidth="1"/>
    <col min="1292" max="1292" width="11.28515625" style="2" bestFit="1" customWidth="1"/>
    <col min="1293" max="1293" width="8" style="2" bestFit="1" customWidth="1"/>
    <col min="1294" max="1307" width="8.85546875" style="2" customWidth="1"/>
    <col min="1308" max="1536" width="8.85546875" style="2"/>
    <col min="1537" max="1537" width="10.42578125" style="2" bestFit="1" customWidth="1"/>
    <col min="1538" max="1538" width="14.7109375" style="2" customWidth="1"/>
    <col min="1539" max="1539" width="11" style="2" bestFit="1" customWidth="1"/>
    <col min="1540" max="1540" width="13.28515625" style="2" bestFit="1" customWidth="1"/>
    <col min="1541" max="1541" width="10.7109375" style="2" customWidth="1"/>
    <col min="1542" max="1542" width="13.140625" style="2" bestFit="1" customWidth="1"/>
    <col min="1543" max="1543" width="9.28515625" style="2" customWidth="1"/>
    <col min="1544" max="1544" width="10" style="2" customWidth="1"/>
    <col min="1545" max="1545" width="12.85546875" style="2" bestFit="1" customWidth="1"/>
    <col min="1546" max="1546" width="19.85546875" style="2" bestFit="1" customWidth="1"/>
    <col min="1547" max="1547" width="17.7109375" style="2" bestFit="1" customWidth="1"/>
    <col min="1548" max="1548" width="11.28515625" style="2" bestFit="1" customWidth="1"/>
    <col min="1549" max="1549" width="8" style="2" bestFit="1" customWidth="1"/>
    <col min="1550" max="1563" width="8.85546875" style="2" customWidth="1"/>
    <col min="1564" max="1792" width="8.85546875" style="2"/>
    <col min="1793" max="1793" width="10.42578125" style="2" bestFit="1" customWidth="1"/>
    <col min="1794" max="1794" width="14.7109375" style="2" customWidth="1"/>
    <col min="1795" max="1795" width="11" style="2" bestFit="1" customWidth="1"/>
    <col min="1796" max="1796" width="13.28515625" style="2" bestFit="1" customWidth="1"/>
    <col min="1797" max="1797" width="10.7109375" style="2" customWidth="1"/>
    <col min="1798" max="1798" width="13.140625" style="2" bestFit="1" customWidth="1"/>
    <col min="1799" max="1799" width="9.28515625" style="2" customWidth="1"/>
    <col min="1800" max="1800" width="10" style="2" customWidth="1"/>
    <col min="1801" max="1801" width="12.85546875" style="2" bestFit="1" customWidth="1"/>
    <col min="1802" max="1802" width="19.85546875" style="2" bestFit="1" customWidth="1"/>
    <col min="1803" max="1803" width="17.7109375" style="2" bestFit="1" customWidth="1"/>
    <col min="1804" max="1804" width="11.28515625" style="2" bestFit="1" customWidth="1"/>
    <col min="1805" max="1805" width="8" style="2" bestFit="1" customWidth="1"/>
    <col min="1806" max="1819" width="8.85546875" style="2" customWidth="1"/>
    <col min="1820" max="2048" width="8.85546875" style="2"/>
    <col min="2049" max="2049" width="10.42578125" style="2" bestFit="1" customWidth="1"/>
    <col min="2050" max="2050" width="14.7109375" style="2" customWidth="1"/>
    <col min="2051" max="2051" width="11" style="2" bestFit="1" customWidth="1"/>
    <col min="2052" max="2052" width="13.28515625" style="2" bestFit="1" customWidth="1"/>
    <col min="2053" max="2053" width="10.7109375" style="2" customWidth="1"/>
    <col min="2054" max="2054" width="13.140625" style="2" bestFit="1" customWidth="1"/>
    <col min="2055" max="2055" width="9.28515625" style="2" customWidth="1"/>
    <col min="2056" max="2056" width="10" style="2" customWidth="1"/>
    <col min="2057" max="2057" width="12.85546875" style="2" bestFit="1" customWidth="1"/>
    <col min="2058" max="2058" width="19.85546875" style="2" bestFit="1" customWidth="1"/>
    <col min="2059" max="2059" width="17.7109375" style="2" bestFit="1" customWidth="1"/>
    <col min="2060" max="2060" width="11.28515625" style="2" bestFit="1" customWidth="1"/>
    <col min="2061" max="2061" width="8" style="2" bestFit="1" customWidth="1"/>
    <col min="2062" max="2075" width="8.85546875" style="2" customWidth="1"/>
    <col min="2076" max="2304" width="8.85546875" style="2"/>
    <col min="2305" max="2305" width="10.42578125" style="2" bestFit="1" customWidth="1"/>
    <col min="2306" max="2306" width="14.7109375" style="2" customWidth="1"/>
    <col min="2307" max="2307" width="11" style="2" bestFit="1" customWidth="1"/>
    <col min="2308" max="2308" width="13.28515625" style="2" bestFit="1" customWidth="1"/>
    <col min="2309" max="2309" width="10.7109375" style="2" customWidth="1"/>
    <col min="2310" max="2310" width="13.140625" style="2" bestFit="1" customWidth="1"/>
    <col min="2311" max="2311" width="9.28515625" style="2" customWidth="1"/>
    <col min="2312" max="2312" width="10" style="2" customWidth="1"/>
    <col min="2313" max="2313" width="12.85546875" style="2" bestFit="1" customWidth="1"/>
    <col min="2314" max="2314" width="19.85546875" style="2" bestFit="1" customWidth="1"/>
    <col min="2315" max="2315" width="17.7109375" style="2" bestFit="1" customWidth="1"/>
    <col min="2316" max="2316" width="11.28515625" style="2" bestFit="1" customWidth="1"/>
    <col min="2317" max="2317" width="8" style="2" bestFit="1" customWidth="1"/>
    <col min="2318" max="2331" width="8.85546875" style="2" customWidth="1"/>
    <col min="2332" max="2560" width="8.85546875" style="2"/>
    <col min="2561" max="2561" width="10.42578125" style="2" bestFit="1" customWidth="1"/>
    <col min="2562" max="2562" width="14.7109375" style="2" customWidth="1"/>
    <col min="2563" max="2563" width="11" style="2" bestFit="1" customWidth="1"/>
    <col min="2564" max="2564" width="13.28515625" style="2" bestFit="1" customWidth="1"/>
    <col min="2565" max="2565" width="10.7109375" style="2" customWidth="1"/>
    <col min="2566" max="2566" width="13.140625" style="2" bestFit="1" customWidth="1"/>
    <col min="2567" max="2567" width="9.28515625" style="2" customWidth="1"/>
    <col min="2568" max="2568" width="10" style="2" customWidth="1"/>
    <col min="2569" max="2569" width="12.85546875" style="2" bestFit="1" customWidth="1"/>
    <col min="2570" max="2570" width="19.85546875" style="2" bestFit="1" customWidth="1"/>
    <col min="2571" max="2571" width="17.7109375" style="2" bestFit="1" customWidth="1"/>
    <col min="2572" max="2572" width="11.28515625" style="2" bestFit="1" customWidth="1"/>
    <col min="2573" max="2573" width="8" style="2" bestFit="1" customWidth="1"/>
    <col min="2574" max="2587" width="8.85546875" style="2" customWidth="1"/>
    <col min="2588" max="2816" width="8.85546875" style="2"/>
    <col min="2817" max="2817" width="10.42578125" style="2" bestFit="1" customWidth="1"/>
    <col min="2818" max="2818" width="14.7109375" style="2" customWidth="1"/>
    <col min="2819" max="2819" width="11" style="2" bestFit="1" customWidth="1"/>
    <col min="2820" max="2820" width="13.28515625" style="2" bestFit="1" customWidth="1"/>
    <col min="2821" max="2821" width="10.7109375" style="2" customWidth="1"/>
    <col min="2822" max="2822" width="13.140625" style="2" bestFit="1" customWidth="1"/>
    <col min="2823" max="2823" width="9.28515625" style="2" customWidth="1"/>
    <col min="2824" max="2824" width="10" style="2" customWidth="1"/>
    <col min="2825" max="2825" width="12.85546875" style="2" bestFit="1" customWidth="1"/>
    <col min="2826" max="2826" width="19.85546875" style="2" bestFit="1" customWidth="1"/>
    <col min="2827" max="2827" width="17.7109375" style="2" bestFit="1" customWidth="1"/>
    <col min="2828" max="2828" width="11.28515625" style="2" bestFit="1" customWidth="1"/>
    <col min="2829" max="2829" width="8" style="2" bestFit="1" customWidth="1"/>
    <col min="2830" max="2843" width="8.85546875" style="2" customWidth="1"/>
    <col min="2844" max="3072" width="8.85546875" style="2"/>
    <col min="3073" max="3073" width="10.42578125" style="2" bestFit="1" customWidth="1"/>
    <col min="3074" max="3074" width="14.7109375" style="2" customWidth="1"/>
    <col min="3075" max="3075" width="11" style="2" bestFit="1" customWidth="1"/>
    <col min="3076" max="3076" width="13.28515625" style="2" bestFit="1" customWidth="1"/>
    <col min="3077" max="3077" width="10.7109375" style="2" customWidth="1"/>
    <col min="3078" max="3078" width="13.140625" style="2" bestFit="1" customWidth="1"/>
    <col min="3079" max="3079" width="9.28515625" style="2" customWidth="1"/>
    <col min="3080" max="3080" width="10" style="2" customWidth="1"/>
    <col min="3081" max="3081" width="12.85546875" style="2" bestFit="1" customWidth="1"/>
    <col min="3082" max="3082" width="19.85546875" style="2" bestFit="1" customWidth="1"/>
    <col min="3083" max="3083" width="17.7109375" style="2" bestFit="1" customWidth="1"/>
    <col min="3084" max="3084" width="11.28515625" style="2" bestFit="1" customWidth="1"/>
    <col min="3085" max="3085" width="8" style="2" bestFit="1" customWidth="1"/>
    <col min="3086" max="3099" width="8.85546875" style="2" customWidth="1"/>
    <col min="3100" max="3328" width="8.85546875" style="2"/>
    <col min="3329" max="3329" width="10.42578125" style="2" bestFit="1" customWidth="1"/>
    <col min="3330" max="3330" width="14.7109375" style="2" customWidth="1"/>
    <col min="3331" max="3331" width="11" style="2" bestFit="1" customWidth="1"/>
    <col min="3332" max="3332" width="13.28515625" style="2" bestFit="1" customWidth="1"/>
    <col min="3333" max="3333" width="10.7109375" style="2" customWidth="1"/>
    <col min="3334" max="3334" width="13.140625" style="2" bestFit="1" customWidth="1"/>
    <col min="3335" max="3335" width="9.28515625" style="2" customWidth="1"/>
    <col min="3336" max="3336" width="10" style="2" customWidth="1"/>
    <col min="3337" max="3337" width="12.85546875" style="2" bestFit="1" customWidth="1"/>
    <col min="3338" max="3338" width="19.85546875" style="2" bestFit="1" customWidth="1"/>
    <col min="3339" max="3339" width="17.7109375" style="2" bestFit="1" customWidth="1"/>
    <col min="3340" max="3340" width="11.28515625" style="2" bestFit="1" customWidth="1"/>
    <col min="3341" max="3341" width="8" style="2" bestFit="1" customWidth="1"/>
    <col min="3342" max="3355" width="8.85546875" style="2" customWidth="1"/>
    <col min="3356" max="3584" width="8.85546875" style="2"/>
    <col min="3585" max="3585" width="10.42578125" style="2" bestFit="1" customWidth="1"/>
    <col min="3586" max="3586" width="14.7109375" style="2" customWidth="1"/>
    <col min="3587" max="3587" width="11" style="2" bestFit="1" customWidth="1"/>
    <col min="3588" max="3588" width="13.28515625" style="2" bestFit="1" customWidth="1"/>
    <col min="3589" max="3589" width="10.7109375" style="2" customWidth="1"/>
    <col min="3590" max="3590" width="13.140625" style="2" bestFit="1" customWidth="1"/>
    <col min="3591" max="3591" width="9.28515625" style="2" customWidth="1"/>
    <col min="3592" max="3592" width="10" style="2" customWidth="1"/>
    <col min="3593" max="3593" width="12.85546875" style="2" bestFit="1" customWidth="1"/>
    <col min="3594" max="3594" width="19.85546875" style="2" bestFit="1" customWidth="1"/>
    <col min="3595" max="3595" width="17.7109375" style="2" bestFit="1" customWidth="1"/>
    <col min="3596" max="3596" width="11.28515625" style="2" bestFit="1" customWidth="1"/>
    <col min="3597" max="3597" width="8" style="2" bestFit="1" customWidth="1"/>
    <col min="3598" max="3611" width="8.85546875" style="2" customWidth="1"/>
    <col min="3612" max="3840" width="8.85546875" style="2"/>
    <col min="3841" max="3841" width="10.42578125" style="2" bestFit="1" customWidth="1"/>
    <col min="3842" max="3842" width="14.7109375" style="2" customWidth="1"/>
    <col min="3843" max="3843" width="11" style="2" bestFit="1" customWidth="1"/>
    <col min="3844" max="3844" width="13.28515625" style="2" bestFit="1" customWidth="1"/>
    <col min="3845" max="3845" width="10.7109375" style="2" customWidth="1"/>
    <col min="3846" max="3846" width="13.140625" style="2" bestFit="1" customWidth="1"/>
    <col min="3847" max="3847" width="9.28515625" style="2" customWidth="1"/>
    <col min="3848" max="3848" width="10" style="2" customWidth="1"/>
    <col min="3849" max="3849" width="12.85546875" style="2" bestFit="1" customWidth="1"/>
    <col min="3850" max="3850" width="19.85546875" style="2" bestFit="1" customWidth="1"/>
    <col min="3851" max="3851" width="17.7109375" style="2" bestFit="1" customWidth="1"/>
    <col min="3852" max="3852" width="11.28515625" style="2" bestFit="1" customWidth="1"/>
    <col min="3853" max="3853" width="8" style="2" bestFit="1" customWidth="1"/>
    <col min="3854" max="3867" width="8.85546875" style="2" customWidth="1"/>
    <col min="3868" max="4096" width="8.85546875" style="2"/>
    <col min="4097" max="4097" width="10.42578125" style="2" bestFit="1" customWidth="1"/>
    <col min="4098" max="4098" width="14.7109375" style="2" customWidth="1"/>
    <col min="4099" max="4099" width="11" style="2" bestFit="1" customWidth="1"/>
    <col min="4100" max="4100" width="13.28515625" style="2" bestFit="1" customWidth="1"/>
    <col min="4101" max="4101" width="10.7109375" style="2" customWidth="1"/>
    <col min="4102" max="4102" width="13.140625" style="2" bestFit="1" customWidth="1"/>
    <col min="4103" max="4103" width="9.28515625" style="2" customWidth="1"/>
    <col min="4104" max="4104" width="10" style="2" customWidth="1"/>
    <col min="4105" max="4105" width="12.85546875" style="2" bestFit="1" customWidth="1"/>
    <col min="4106" max="4106" width="19.85546875" style="2" bestFit="1" customWidth="1"/>
    <col min="4107" max="4107" width="17.7109375" style="2" bestFit="1" customWidth="1"/>
    <col min="4108" max="4108" width="11.28515625" style="2" bestFit="1" customWidth="1"/>
    <col min="4109" max="4109" width="8" style="2" bestFit="1" customWidth="1"/>
    <col min="4110" max="4123" width="8.85546875" style="2" customWidth="1"/>
    <col min="4124" max="4352" width="8.85546875" style="2"/>
    <col min="4353" max="4353" width="10.42578125" style="2" bestFit="1" customWidth="1"/>
    <col min="4354" max="4354" width="14.7109375" style="2" customWidth="1"/>
    <col min="4355" max="4355" width="11" style="2" bestFit="1" customWidth="1"/>
    <col min="4356" max="4356" width="13.28515625" style="2" bestFit="1" customWidth="1"/>
    <col min="4357" max="4357" width="10.7109375" style="2" customWidth="1"/>
    <col min="4358" max="4358" width="13.140625" style="2" bestFit="1" customWidth="1"/>
    <col min="4359" max="4359" width="9.28515625" style="2" customWidth="1"/>
    <col min="4360" max="4360" width="10" style="2" customWidth="1"/>
    <col min="4361" max="4361" width="12.85546875" style="2" bestFit="1" customWidth="1"/>
    <col min="4362" max="4362" width="19.85546875" style="2" bestFit="1" customWidth="1"/>
    <col min="4363" max="4363" width="17.7109375" style="2" bestFit="1" customWidth="1"/>
    <col min="4364" max="4364" width="11.28515625" style="2" bestFit="1" customWidth="1"/>
    <col min="4365" max="4365" width="8" style="2" bestFit="1" customWidth="1"/>
    <col min="4366" max="4379" width="8.85546875" style="2" customWidth="1"/>
    <col min="4380" max="4608" width="8.85546875" style="2"/>
    <col min="4609" max="4609" width="10.42578125" style="2" bestFit="1" customWidth="1"/>
    <col min="4610" max="4610" width="14.7109375" style="2" customWidth="1"/>
    <col min="4611" max="4611" width="11" style="2" bestFit="1" customWidth="1"/>
    <col min="4612" max="4612" width="13.28515625" style="2" bestFit="1" customWidth="1"/>
    <col min="4613" max="4613" width="10.7109375" style="2" customWidth="1"/>
    <col min="4614" max="4614" width="13.140625" style="2" bestFit="1" customWidth="1"/>
    <col min="4615" max="4615" width="9.28515625" style="2" customWidth="1"/>
    <col min="4616" max="4616" width="10" style="2" customWidth="1"/>
    <col min="4617" max="4617" width="12.85546875" style="2" bestFit="1" customWidth="1"/>
    <col min="4618" max="4618" width="19.85546875" style="2" bestFit="1" customWidth="1"/>
    <col min="4619" max="4619" width="17.7109375" style="2" bestFit="1" customWidth="1"/>
    <col min="4620" max="4620" width="11.28515625" style="2" bestFit="1" customWidth="1"/>
    <col min="4621" max="4621" width="8" style="2" bestFit="1" customWidth="1"/>
    <col min="4622" max="4635" width="8.85546875" style="2" customWidth="1"/>
    <col min="4636" max="4864" width="8.85546875" style="2"/>
    <col min="4865" max="4865" width="10.42578125" style="2" bestFit="1" customWidth="1"/>
    <col min="4866" max="4866" width="14.7109375" style="2" customWidth="1"/>
    <col min="4867" max="4867" width="11" style="2" bestFit="1" customWidth="1"/>
    <col min="4868" max="4868" width="13.28515625" style="2" bestFit="1" customWidth="1"/>
    <col min="4869" max="4869" width="10.7109375" style="2" customWidth="1"/>
    <col min="4870" max="4870" width="13.140625" style="2" bestFit="1" customWidth="1"/>
    <col min="4871" max="4871" width="9.28515625" style="2" customWidth="1"/>
    <col min="4872" max="4872" width="10" style="2" customWidth="1"/>
    <col min="4873" max="4873" width="12.85546875" style="2" bestFit="1" customWidth="1"/>
    <col min="4874" max="4874" width="19.85546875" style="2" bestFit="1" customWidth="1"/>
    <col min="4875" max="4875" width="17.7109375" style="2" bestFit="1" customWidth="1"/>
    <col min="4876" max="4876" width="11.28515625" style="2" bestFit="1" customWidth="1"/>
    <col min="4877" max="4877" width="8" style="2" bestFit="1" customWidth="1"/>
    <col min="4878" max="4891" width="8.85546875" style="2" customWidth="1"/>
    <col min="4892" max="5120" width="8.85546875" style="2"/>
    <col min="5121" max="5121" width="10.42578125" style="2" bestFit="1" customWidth="1"/>
    <col min="5122" max="5122" width="14.7109375" style="2" customWidth="1"/>
    <col min="5123" max="5123" width="11" style="2" bestFit="1" customWidth="1"/>
    <col min="5124" max="5124" width="13.28515625" style="2" bestFit="1" customWidth="1"/>
    <col min="5125" max="5125" width="10.7109375" style="2" customWidth="1"/>
    <col min="5126" max="5126" width="13.140625" style="2" bestFit="1" customWidth="1"/>
    <col min="5127" max="5127" width="9.28515625" style="2" customWidth="1"/>
    <col min="5128" max="5128" width="10" style="2" customWidth="1"/>
    <col min="5129" max="5129" width="12.85546875" style="2" bestFit="1" customWidth="1"/>
    <col min="5130" max="5130" width="19.85546875" style="2" bestFit="1" customWidth="1"/>
    <col min="5131" max="5131" width="17.7109375" style="2" bestFit="1" customWidth="1"/>
    <col min="5132" max="5132" width="11.28515625" style="2" bestFit="1" customWidth="1"/>
    <col min="5133" max="5133" width="8" style="2" bestFit="1" customWidth="1"/>
    <col min="5134" max="5147" width="8.85546875" style="2" customWidth="1"/>
    <col min="5148" max="5376" width="8.85546875" style="2"/>
    <col min="5377" max="5377" width="10.42578125" style="2" bestFit="1" customWidth="1"/>
    <col min="5378" max="5378" width="14.7109375" style="2" customWidth="1"/>
    <col min="5379" max="5379" width="11" style="2" bestFit="1" customWidth="1"/>
    <col min="5380" max="5380" width="13.28515625" style="2" bestFit="1" customWidth="1"/>
    <col min="5381" max="5381" width="10.7109375" style="2" customWidth="1"/>
    <col min="5382" max="5382" width="13.140625" style="2" bestFit="1" customWidth="1"/>
    <col min="5383" max="5383" width="9.28515625" style="2" customWidth="1"/>
    <col min="5384" max="5384" width="10" style="2" customWidth="1"/>
    <col min="5385" max="5385" width="12.85546875" style="2" bestFit="1" customWidth="1"/>
    <col min="5386" max="5386" width="19.85546875" style="2" bestFit="1" customWidth="1"/>
    <col min="5387" max="5387" width="17.7109375" style="2" bestFit="1" customWidth="1"/>
    <col min="5388" max="5388" width="11.28515625" style="2" bestFit="1" customWidth="1"/>
    <col min="5389" max="5389" width="8" style="2" bestFit="1" customWidth="1"/>
    <col min="5390" max="5403" width="8.85546875" style="2" customWidth="1"/>
    <col min="5404" max="5632" width="8.85546875" style="2"/>
    <col min="5633" max="5633" width="10.42578125" style="2" bestFit="1" customWidth="1"/>
    <col min="5634" max="5634" width="14.7109375" style="2" customWidth="1"/>
    <col min="5635" max="5635" width="11" style="2" bestFit="1" customWidth="1"/>
    <col min="5636" max="5636" width="13.28515625" style="2" bestFit="1" customWidth="1"/>
    <col min="5637" max="5637" width="10.7109375" style="2" customWidth="1"/>
    <col min="5638" max="5638" width="13.140625" style="2" bestFit="1" customWidth="1"/>
    <col min="5639" max="5639" width="9.28515625" style="2" customWidth="1"/>
    <col min="5640" max="5640" width="10" style="2" customWidth="1"/>
    <col min="5641" max="5641" width="12.85546875" style="2" bestFit="1" customWidth="1"/>
    <col min="5642" max="5642" width="19.85546875" style="2" bestFit="1" customWidth="1"/>
    <col min="5643" max="5643" width="17.7109375" style="2" bestFit="1" customWidth="1"/>
    <col min="5644" max="5644" width="11.28515625" style="2" bestFit="1" customWidth="1"/>
    <col min="5645" max="5645" width="8" style="2" bestFit="1" customWidth="1"/>
    <col min="5646" max="5659" width="8.85546875" style="2" customWidth="1"/>
    <col min="5660" max="5888" width="8.85546875" style="2"/>
    <col min="5889" max="5889" width="10.42578125" style="2" bestFit="1" customWidth="1"/>
    <col min="5890" max="5890" width="14.7109375" style="2" customWidth="1"/>
    <col min="5891" max="5891" width="11" style="2" bestFit="1" customWidth="1"/>
    <col min="5892" max="5892" width="13.28515625" style="2" bestFit="1" customWidth="1"/>
    <col min="5893" max="5893" width="10.7109375" style="2" customWidth="1"/>
    <col min="5894" max="5894" width="13.140625" style="2" bestFit="1" customWidth="1"/>
    <col min="5895" max="5895" width="9.28515625" style="2" customWidth="1"/>
    <col min="5896" max="5896" width="10" style="2" customWidth="1"/>
    <col min="5897" max="5897" width="12.85546875" style="2" bestFit="1" customWidth="1"/>
    <col min="5898" max="5898" width="19.85546875" style="2" bestFit="1" customWidth="1"/>
    <col min="5899" max="5899" width="17.7109375" style="2" bestFit="1" customWidth="1"/>
    <col min="5900" max="5900" width="11.28515625" style="2" bestFit="1" customWidth="1"/>
    <col min="5901" max="5901" width="8" style="2" bestFit="1" customWidth="1"/>
    <col min="5902" max="5915" width="8.85546875" style="2" customWidth="1"/>
    <col min="5916" max="6144" width="8.85546875" style="2"/>
    <col min="6145" max="6145" width="10.42578125" style="2" bestFit="1" customWidth="1"/>
    <col min="6146" max="6146" width="14.7109375" style="2" customWidth="1"/>
    <col min="6147" max="6147" width="11" style="2" bestFit="1" customWidth="1"/>
    <col min="6148" max="6148" width="13.28515625" style="2" bestFit="1" customWidth="1"/>
    <col min="6149" max="6149" width="10.7109375" style="2" customWidth="1"/>
    <col min="6150" max="6150" width="13.140625" style="2" bestFit="1" customWidth="1"/>
    <col min="6151" max="6151" width="9.28515625" style="2" customWidth="1"/>
    <col min="6152" max="6152" width="10" style="2" customWidth="1"/>
    <col min="6153" max="6153" width="12.85546875" style="2" bestFit="1" customWidth="1"/>
    <col min="6154" max="6154" width="19.85546875" style="2" bestFit="1" customWidth="1"/>
    <col min="6155" max="6155" width="17.7109375" style="2" bestFit="1" customWidth="1"/>
    <col min="6156" max="6156" width="11.28515625" style="2" bestFit="1" customWidth="1"/>
    <col min="6157" max="6157" width="8" style="2" bestFit="1" customWidth="1"/>
    <col min="6158" max="6171" width="8.85546875" style="2" customWidth="1"/>
    <col min="6172" max="6400" width="8.85546875" style="2"/>
    <col min="6401" max="6401" width="10.42578125" style="2" bestFit="1" customWidth="1"/>
    <col min="6402" max="6402" width="14.7109375" style="2" customWidth="1"/>
    <col min="6403" max="6403" width="11" style="2" bestFit="1" customWidth="1"/>
    <col min="6404" max="6404" width="13.28515625" style="2" bestFit="1" customWidth="1"/>
    <col min="6405" max="6405" width="10.7109375" style="2" customWidth="1"/>
    <col min="6406" max="6406" width="13.140625" style="2" bestFit="1" customWidth="1"/>
    <col min="6407" max="6407" width="9.28515625" style="2" customWidth="1"/>
    <col min="6408" max="6408" width="10" style="2" customWidth="1"/>
    <col min="6409" max="6409" width="12.85546875" style="2" bestFit="1" customWidth="1"/>
    <col min="6410" max="6410" width="19.85546875" style="2" bestFit="1" customWidth="1"/>
    <col min="6411" max="6411" width="17.7109375" style="2" bestFit="1" customWidth="1"/>
    <col min="6412" max="6412" width="11.28515625" style="2" bestFit="1" customWidth="1"/>
    <col min="6413" max="6413" width="8" style="2" bestFit="1" customWidth="1"/>
    <col min="6414" max="6427" width="8.85546875" style="2" customWidth="1"/>
    <col min="6428" max="6656" width="8.85546875" style="2"/>
    <col min="6657" max="6657" width="10.42578125" style="2" bestFit="1" customWidth="1"/>
    <col min="6658" max="6658" width="14.7109375" style="2" customWidth="1"/>
    <col min="6659" max="6659" width="11" style="2" bestFit="1" customWidth="1"/>
    <col min="6660" max="6660" width="13.28515625" style="2" bestFit="1" customWidth="1"/>
    <col min="6661" max="6661" width="10.7109375" style="2" customWidth="1"/>
    <col min="6662" max="6662" width="13.140625" style="2" bestFit="1" customWidth="1"/>
    <col min="6663" max="6663" width="9.28515625" style="2" customWidth="1"/>
    <col min="6664" max="6664" width="10" style="2" customWidth="1"/>
    <col min="6665" max="6665" width="12.85546875" style="2" bestFit="1" customWidth="1"/>
    <col min="6666" max="6666" width="19.85546875" style="2" bestFit="1" customWidth="1"/>
    <col min="6667" max="6667" width="17.7109375" style="2" bestFit="1" customWidth="1"/>
    <col min="6668" max="6668" width="11.28515625" style="2" bestFit="1" customWidth="1"/>
    <col min="6669" max="6669" width="8" style="2" bestFit="1" customWidth="1"/>
    <col min="6670" max="6683" width="8.85546875" style="2" customWidth="1"/>
    <col min="6684" max="6912" width="8.85546875" style="2"/>
    <col min="6913" max="6913" width="10.42578125" style="2" bestFit="1" customWidth="1"/>
    <col min="6914" max="6914" width="14.7109375" style="2" customWidth="1"/>
    <col min="6915" max="6915" width="11" style="2" bestFit="1" customWidth="1"/>
    <col min="6916" max="6916" width="13.28515625" style="2" bestFit="1" customWidth="1"/>
    <col min="6917" max="6917" width="10.7109375" style="2" customWidth="1"/>
    <col min="6918" max="6918" width="13.140625" style="2" bestFit="1" customWidth="1"/>
    <col min="6919" max="6919" width="9.28515625" style="2" customWidth="1"/>
    <col min="6920" max="6920" width="10" style="2" customWidth="1"/>
    <col min="6921" max="6921" width="12.85546875" style="2" bestFit="1" customWidth="1"/>
    <col min="6922" max="6922" width="19.85546875" style="2" bestFit="1" customWidth="1"/>
    <col min="6923" max="6923" width="17.7109375" style="2" bestFit="1" customWidth="1"/>
    <col min="6924" max="6924" width="11.28515625" style="2" bestFit="1" customWidth="1"/>
    <col min="6925" max="6925" width="8" style="2" bestFit="1" customWidth="1"/>
    <col min="6926" max="6939" width="8.85546875" style="2" customWidth="1"/>
    <col min="6940" max="7168" width="8.85546875" style="2"/>
    <col min="7169" max="7169" width="10.42578125" style="2" bestFit="1" customWidth="1"/>
    <col min="7170" max="7170" width="14.7109375" style="2" customWidth="1"/>
    <col min="7171" max="7171" width="11" style="2" bestFit="1" customWidth="1"/>
    <col min="7172" max="7172" width="13.28515625" style="2" bestFit="1" customWidth="1"/>
    <col min="7173" max="7173" width="10.7109375" style="2" customWidth="1"/>
    <col min="7174" max="7174" width="13.140625" style="2" bestFit="1" customWidth="1"/>
    <col min="7175" max="7175" width="9.28515625" style="2" customWidth="1"/>
    <col min="7176" max="7176" width="10" style="2" customWidth="1"/>
    <col min="7177" max="7177" width="12.85546875" style="2" bestFit="1" customWidth="1"/>
    <col min="7178" max="7178" width="19.85546875" style="2" bestFit="1" customWidth="1"/>
    <col min="7179" max="7179" width="17.7109375" style="2" bestFit="1" customWidth="1"/>
    <col min="7180" max="7180" width="11.28515625" style="2" bestFit="1" customWidth="1"/>
    <col min="7181" max="7181" width="8" style="2" bestFit="1" customWidth="1"/>
    <col min="7182" max="7195" width="8.85546875" style="2" customWidth="1"/>
    <col min="7196" max="7424" width="8.85546875" style="2"/>
    <col min="7425" max="7425" width="10.42578125" style="2" bestFit="1" customWidth="1"/>
    <col min="7426" max="7426" width="14.7109375" style="2" customWidth="1"/>
    <col min="7427" max="7427" width="11" style="2" bestFit="1" customWidth="1"/>
    <col min="7428" max="7428" width="13.28515625" style="2" bestFit="1" customWidth="1"/>
    <col min="7429" max="7429" width="10.7109375" style="2" customWidth="1"/>
    <col min="7430" max="7430" width="13.140625" style="2" bestFit="1" customWidth="1"/>
    <col min="7431" max="7431" width="9.28515625" style="2" customWidth="1"/>
    <col min="7432" max="7432" width="10" style="2" customWidth="1"/>
    <col min="7433" max="7433" width="12.85546875" style="2" bestFit="1" customWidth="1"/>
    <col min="7434" max="7434" width="19.85546875" style="2" bestFit="1" customWidth="1"/>
    <col min="7435" max="7435" width="17.7109375" style="2" bestFit="1" customWidth="1"/>
    <col min="7436" max="7436" width="11.28515625" style="2" bestFit="1" customWidth="1"/>
    <col min="7437" max="7437" width="8" style="2" bestFit="1" customWidth="1"/>
    <col min="7438" max="7451" width="8.85546875" style="2" customWidth="1"/>
    <col min="7452" max="7680" width="8.85546875" style="2"/>
    <col min="7681" max="7681" width="10.42578125" style="2" bestFit="1" customWidth="1"/>
    <col min="7682" max="7682" width="14.7109375" style="2" customWidth="1"/>
    <col min="7683" max="7683" width="11" style="2" bestFit="1" customWidth="1"/>
    <col min="7684" max="7684" width="13.28515625" style="2" bestFit="1" customWidth="1"/>
    <col min="7685" max="7685" width="10.7109375" style="2" customWidth="1"/>
    <col min="7686" max="7686" width="13.140625" style="2" bestFit="1" customWidth="1"/>
    <col min="7687" max="7687" width="9.28515625" style="2" customWidth="1"/>
    <col min="7688" max="7688" width="10" style="2" customWidth="1"/>
    <col min="7689" max="7689" width="12.85546875" style="2" bestFit="1" customWidth="1"/>
    <col min="7690" max="7690" width="19.85546875" style="2" bestFit="1" customWidth="1"/>
    <col min="7691" max="7691" width="17.7109375" style="2" bestFit="1" customWidth="1"/>
    <col min="7692" max="7692" width="11.28515625" style="2" bestFit="1" customWidth="1"/>
    <col min="7693" max="7693" width="8" style="2" bestFit="1" customWidth="1"/>
    <col min="7694" max="7707" width="8.85546875" style="2" customWidth="1"/>
    <col min="7708" max="7936" width="8.85546875" style="2"/>
    <col min="7937" max="7937" width="10.42578125" style="2" bestFit="1" customWidth="1"/>
    <col min="7938" max="7938" width="14.7109375" style="2" customWidth="1"/>
    <col min="7939" max="7939" width="11" style="2" bestFit="1" customWidth="1"/>
    <col min="7940" max="7940" width="13.28515625" style="2" bestFit="1" customWidth="1"/>
    <col min="7941" max="7941" width="10.7109375" style="2" customWidth="1"/>
    <col min="7942" max="7942" width="13.140625" style="2" bestFit="1" customWidth="1"/>
    <col min="7943" max="7943" width="9.28515625" style="2" customWidth="1"/>
    <col min="7944" max="7944" width="10" style="2" customWidth="1"/>
    <col min="7945" max="7945" width="12.85546875" style="2" bestFit="1" customWidth="1"/>
    <col min="7946" max="7946" width="19.85546875" style="2" bestFit="1" customWidth="1"/>
    <col min="7947" max="7947" width="17.7109375" style="2" bestFit="1" customWidth="1"/>
    <col min="7948" max="7948" width="11.28515625" style="2" bestFit="1" customWidth="1"/>
    <col min="7949" max="7949" width="8" style="2" bestFit="1" customWidth="1"/>
    <col min="7950" max="7963" width="8.85546875" style="2" customWidth="1"/>
    <col min="7964" max="8192" width="8.85546875" style="2"/>
    <col min="8193" max="8193" width="10.42578125" style="2" bestFit="1" customWidth="1"/>
    <col min="8194" max="8194" width="14.7109375" style="2" customWidth="1"/>
    <col min="8195" max="8195" width="11" style="2" bestFit="1" customWidth="1"/>
    <col min="8196" max="8196" width="13.28515625" style="2" bestFit="1" customWidth="1"/>
    <col min="8197" max="8197" width="10.7109375" style="2" customWidth="1"/>
    <col min="8198" max="8198" width="13.140625" style="2" bestFit="1" customWidth="1"/>
    <col min="8199" max="8199" width="9.28515625" style="2" customWidth="1"/>
    <col min="8200" max="8200" width="10" style="2" customWidth="1"/>
    <col min="8201" max="8201" width="12.85546875" style="2" bestFit="1" customWidth="1"/>
    <col min="8202" max="8202" width="19.85546875" style="2" bestFit="1" customWidth="1"/>
    <col min="8203" max="8203" width="17.7109375" style="2" bestFit="1" customWidth="1"/>
    <col min="8204" max="8204" width="11.28515625" style="2" bestFit="1" customWidth="1"/>
    <col min="8205" max="8205" width="8" style="2" bestFit="1" customWidth="1"/>
    <col min="8206" max="8219" width="8.85546875" style="2" customWidth="1"/>
    <col min="8220" max="8448" width="8.85546875" style="2"/>
    <col min="8449" max="8449" width="10.42578125" style="2" bestFit="1" customWidth="1"/>
    <col min="8450" max="8450" width="14.7109375" style="2" customWidth="1"/>
    <col min="8451" max="8451" width="11" style="2" bestFit="1" customWidth="1"/>
    <col min="8452" max="8452" width="13.28515625" style="2" bestFit="1" customWidth="1"/>
    <col min="8453" max="8453" width="10.7109375" style="2" customWidth="1"/>
    <col min="8454" max="8454" width="13.140625" style="2" bestFit="1" customWidth="1"/>
    <col min="8455" max="8455" width="9.28515625" style="2" customWidth="1"/>
    <col min="8456" max="8456" width="10" style="2" customWidth="1"/>
    <col min="8457" max="8457" width="12.85546875" style="2" bestFit="1" customWidth="1"/>
    <col min="8458" max="8458" width="19.85546875" style="2" bestFit="1" customWidth="1"/>
    <col min="8459" max="8459" width="17.7109375" style="2" bestFit="1" customWidth="1"/>
    <col min="8460" max="8460" width="11.28515625" style="2" bestFit="1" customWidth="1"/>
    <col min="8461" max="8461" width="8" style="2" bestFit="1" customWidth="1"/>
    <col min="8462" max="8475" width="8.85546875" style="2" customWidth="1"/>
    <col min="8476" max="8704" width="8.85546875" style="2"/>
    <col min="8705" max="8705" width="10.42578125" style="2" bestFit="1" customWidth="1"/>
    <col min="8706" max="8706" width="14.7109375" style="2" customWidth="1"/>
    <col min="8707" max="8707" width="11" style="2" bestFit="1" customWidth="1"/>
    <col min="8708" max="8708" width="13.28515625" style="2" bestFit="1" customWidth="1"/>
    <col min="8709" max="8709" width="10.7109375" style="2" customWidth="1"/>
    <col min="8710" max="8710" width="13.140625" style="2" bestFit="1" customWidth="1"/>
    <col min="8711" max="8711" width="9.28515625" style="2" customWidth="1"/>
    <col min="8712" max="8712" width="10" style="2" customWidth="1"/>
    <col min="8713" max="8713" width="12.85546875" style="2" bestFit="1" customWidth="1"/>
    <col min="8714" max="8714" width="19.85546875" style="2" bestFit="1" customWidth="1"/>
    <col min="8715" max="8715" width="17.7109375" style="2" bestFit="1" customWidth="1"/>
    <col min="8716" max="8716" width="11.28515625" style="2" bestFit="1" customWidth="1"/>
    <col min="8717" max="8717" width="8" style="2" bestFit="1" customWidth="1"/>
    <col min="8718" max="8731" width="8.85546875" style="2" customWidth="1"/>
    <col min="8732" max="8960" width="8.85546875" style="2"/>
    <col min="8961" max="8961" width="10.42578125" style="2" bestFit="1" customWidth="1"/>
    <col min="8962" max="8962" width="14.7109375" style="2" customWidth="1"/>
    <col min="8963" max="8963" width="11" style="2" bestFit="1" customWidth="1"/>
    <col min="8964" max="8964" width="13.28515625" style="2" bestFit="1" customWidth="1"/>
    <col min="8965" max="8965" width="10.7109375" style="2" customWidth="1"/>
    <col min="8966" max="8966" width="13.140625" style="2" bestFit="1" customWidth="1"/>
    <col min="8967" max="8967" width="9.28515625" style="2" customWidth="1"/>
    <col min="8968" max="8968" width="10" style="2" customWidth="1"/>
    <col min="8969" max="8969" width="12.85546875" style="2" bestFit="1" customWidth="1"/>
    <col min="8970" max="8970" width="19.85546875" style="2" bestFit="1" customWidth="1"/>
    <col min="8971" max="8971" width="17.7109375" style="2" bestFit="1" customWidth="1"/>
    <col min="8972" max="8972" width="11.28515625" style="2" bestFit="1" customWidth="1"/>
    <col min="8973" max="8973" width="8" style="2" bestFit="1" customWidth="1"/>
    <col min="8974" max="8987" width="8.85546875" style="2" customWidth="1"/>
    <col min="8988" max="9216" width="8.85546875" style="2"/>
    <col min="9217" max="9217" width="10.42578125" style="2" bestFit="1" customWidth="1"/>
    <col min="9218" max="9218" width="14.7109375" style="2" customWidth="1"/>
    <col min="9219" max="9219" width="11" style="2" bestFit="1" customWidth="1"/>
    <col min="9220" max="9220" width="13.28515625" style="2" bestFit="1" customWidth="1"/>
    <col min="9221" max="9221" width="10.7109375" style="2" customWidth="1"/>
    <col min="9222" max="9222" width="13.140625" style="2" bestFit="1" customWidth="1"/>
    <col min="9223" max="9223" width="9.28515625" style="2" customWidth="1"/>
    <col min="9224" max="9224" width="10" style="2" customWidth="1"/>
    <col min="9225" max="9225" width="12.85546875" style="2" bestFit="1" customWidth="1"/>
    <col min="9226" max="9226" width="19.85546875" style="2" bestFit="1" customWidth="1"/>
    <col min="9227" max="9227" width="17.7109375" style="2" bestFit="1" customWidth="1"/>
    <col min="9228" max="9228" width="11.28515625" style="2" bestFit="1" customWidth="1"/>
    <col min="9229" max="9229" width="8" style="2" bestFit="1" customWidth="1"/>
    <col min="9230" max="9243" width="8.85546875" style="2" customWidth="1"/>
    <col min="9244" max="9472" width="8.85546875" style="2"/>
    <col min="9473" max="9473" width="10.42578125" style="2" bestFit="1" customWidth="1"/>
    <col min="9474" max="9474" width="14.7109375" style="2" customWidth="1"/>
    <col min="9475" max="9475" width="11" style="2" bestFit="1" customWidth="1"/>
    <col min="9476" max="9476" width="13.28515625" style="2" bestFit="1" customWidth="1"/>
    <col min="9477" max="9477" width="10.7109375" style="2" customWidth="1"/>
    <col min="9478" max="9478" width="13.140625" style="2" bestFit="1" customWidth="1"/>
    <col min="9479" max="9479" width="9.28515625" style="2" customWidth="1"/>
    <col min="9480" max="9480" width="10" style="2" customWidth="1"/>
    <col min="9481" max="9481" width="12.85546875" style="2" bestFit="1" customWidth="1"/>
    <col min="9482" max="9482" width="19.85546875" style="2" bestFit="1" customWidth="1"/>
    <col min="9483" max="9483" width="17.7109375" style="2" bestFit="1" customWidth="1"/>
    <col min="9484" max="9484" width="11.28515625" style="2" bestFit="1" customWidth="1"/>
    <col min="9485" max="9485" width="8" style="2" bestFit="1" customWidth="1"/>
    <col min="9486" max="9499" width="8.85546875" style="2" customWidth="1"/>
    <col min="9500" max="9728" width="8.85546875" style="2"/>
    <col min="9729" max="9729" width="10.42578125" style="2" bestFit="1" customWidth="1"/>
    <col min="9730" max="9730" width="14.7109375" style="2" customWidth="1"/>
    <col min="9731" max="9731" width="11" style="2" bestFit="1" customWidth="1"/>
    <col min="9732" max="9732" width="13.28515625" style="2" bestFit="1" customWidth="1"/>
    <col min="9733" max="9733" width="10.7109375" style="2" customWidth="1"/>
    <col min="9734" max="9734" width="13.140625" style="2" bestFit="1" customWidth="1"/>
    <col min="9735" max="9735" width="9.28515625" style="2" customWidth="1"/>
    <col min="9736" max="9736" width="10" style="2" customWidth="1"/>
    <col min="9737" max="9737" width="12.85546875" style="2" bestFit="1" customWidth="1"/>
    <col min="9738" max="9738" width="19.85546875" style="2" bestFit="1" customWidth="1"/>
    <col min="9739" max="9739" width="17.7109375" style="2" bestFit="1" customWidth="1"/>
    <col min="9740" max="9740" width="11.28515625" style="2" bestFit="1" customWidth="1"/>
    <col min="9741" max="9741" width="8" style="2" bestFit="1" customWidth="1"/>
    <col min="9742" max="9755" width="8.85546875" style="2" customWidth="1"/>
    <col min="9756" max="9984" width="8.85546875" style="2"/>
    <col min="9985" max="9985" width="10.42578125" style="2" bestFit="1" customWidth="1"/>
    <col min="9986" max="9986" width="14.7109375" style="2" customWidth="1"/>
    <col min="9987" max="9987" width="11" style="2" bestFit="1" customWidth="1"/>
    <col min="9988" max="9988" width="13.28515625" style="2" bestFit="1" customWidth="1"/>
    <col min="9989" max="9989" width="10.7109375" style="2" customWidth="1"/>
    <col min="9990" max="9990" width="13.140625" style="2" bestFit="1" customWidth="1"/>
    <col min="9991" max="9991" width="9.28515625" style="2" customWidth="1"/>
    <col min="9992" max="9992" width="10" style="2" customWidth="1"/>
    <col min="9993" max="9993" width="12.85546875" style="2" bestFit="1" customWidth="1"/>
    <col min="9994" max="9994" width="19.85546875" style="2" bestFit="1" customWidth="1"/>
    <col min="9995" max="9995" width="17.7109375" style="2" bestFit="1" customWidth="1"/>
    <col min="9996" max="9996" width="11.28515625" style="2" bestFit="1" customWidth="1"/>
    <col min="9997" max="9997" width="8" style="2" bestFit="1" customWidth="1"/>
    <col min="9998" max="10011" width="8.85546875" style="2" customWidth="1"/>
    <col min="10012" max="10240" width="8.85546875" style="2"/>
    <col min="10241" max="10241" width="10.42578125" style="2" bestFit="1" customWidth="1"/>
    <col min="10242" max="10242" width="14.7109375" style="2" customWidth="1"/>
    <col min="10243" max="10243" width="11" style="2" bestFit="1" customWidth="1"/>
    <col min="10244" max="10244" width="13.28515625" style="2" bestFit="1" customWidth="1"/>
    <col min="10245" max="10245" width="10.7109375" style="2" customWidth="1"/>
    <col min="10246" max="10246" width="13.140625" style="2" bestFit="1" customWidth="1"/>
    <col min="10247" max="10247" width="9.28515625" style="2" customWidth="1"/>
    <col min="10248" max="10248" width="10" style="2" customWidth="1"/>
    <col min="10249" max="10249" width="12.85546875" style="2" bestFit="1" customWidth="1"/>
    <col min="10250" max="10250" width="19.85546875" style="2" bestFit="1" customWidth="1"/>
    <col min="10251" max="10251" width="17.7109375" style="2" bestFit="1" customWidth="1"/>
    <col min="10252" max="10252" width="11.28515625" style="2" bestFit="1" customWidth="1"/>
    <col min="10253" max="10253" width="8" style="2" bestFit="1" customWidth="1"/>
    <col min="10254" max="10267" width="8.85546875" style="2" customWidth="1"/>
    <col min="10268" max="10496" width="8.85546875" style="2"/>
    <col min="10497" max="10497" width="10.42578125" style="2" bestFit="1" customWidth="1"/>
    <col min="10498" max="10498" width="14.7109375" style="2" customWidth="1"/>
    <col min="10499" max="10499" width="11" style="2" bestFit="1" customWidth="1"/>
    <col min="10500" max="10500" width="13.28515625" style="2" bestFit="1" customWidth="1"/>
    <col min="10501" max="10501" width="10.7109375" style="2" customWidth="1"/>
    <col min="10502" max="10502" width="13.140625" style="2" bestFit="1" customWidth="1"/>
    <col min="10503" max="10503" width="9.28515625" style="2" customWidth="1"/>
    <col min="10504" max="10504" width="10" style="2" customWidth="1"/>
    <col min="10505" max="10505" width="12.85546875" style="2" bestFit="1" customWidth="1"/>
    <col min="10506" max="10506" width="19.85546875" style="2" bestFit="1" customWidth="1"/>
    <col min="10507" max="10507" width="17.7109375" style="2" bestFit="1" customWidth="1"/>
    <col min="10508" max="10508" width="11.28515625" style="2" bestFit="1" customWidth="1"/>
    <col min="10509" max="10509" width="8" style="2" bestFit="1" customWidth="1"/>
    <col min="10510" max="10523" width="8.85546875" style="2" customWidth="1"/>
    <col min="10524" max="10752" width="8.85546875" style="2"/>
    <col min="10753" max="10753" width="10.42578125" style="2" bestFit="1" customWidth="1"/>
    <col min="10754" max="10754" width="14.7109375" style="2" customWidth="1"/>
    <col min="10755" max="10755" width="11" style="2" bestFit="1" customWidth="1"/>
    <col min="10756" max="10756" width="13.28515625" style="2" bestFit="1" customWidth="1"/>
    <col min="10757" max="10757" width="10.7109375" style="2" customWidth="1"/>
    <col min="10758" max="10758" width="13.140625" style="2" bestFit="1" customWidth="1"/>
    <col min="10759" max="10759" width="9.28515625" style="2" customWidth="1"/>
    <col min="10760" max="10760" width="10" style="2" customWidth="1"/>
    <col min="10761" max="10761" width="12.85546875" style="2" bestFit="1" customWidth="1"/>
    <col min="10762" max="10762" width="19.85546875" style="2" bestFit="1" customWidth="1"/>
    <col min="10763" max="10763" width="17.7109375" style="2" bestFit="1" customWidth="1"/>
    <col min="10764" max="10764" width="11.28515625" style="2" bestFit="1" customWidth="1"/>
    <col min="10765" max="10765" width="8" style="2" bestFit="1" customWidth="1"/>
    <col min="10766" max="10779" width="8.85546875" style="2" customWidth="1"/>
    <col min="10780" max="11008" width="8.85546875" style="2"/>
    <col min="11009" max="11009" width="10.42578125" style="2" bestFit="1" customWidth="1"/>
    <col min="11010" max="11010" width="14.7109375" style="2" customWidth="1"/>
    <col min="11011" max="11011" width="11" style="2" bestFit="1" customWidth="1"/>
    <col min="11012" max="11012" width="13.28515625" style="2" bestFit="1" customWidth="1"/>
    <col min="11013" max="11013" width="10.7109375" style="2" customWidth="1"/>
    <col min="11014" max="11014" width="13.140625" style="2" bestFit="1" customWidth="1"/>
    <col min="11015" max="11015" width="9.28515625" style="2" customWidth="1"/>
    <col min="11016" max="11016" width="10" style="2" customWidth="1"/>
    <col min="11017" max="11017" width="12.85546875" style="2" bestFit="1" customWidth="1"/>
    <col min="11018" max="11018" width="19.85546875" style="2" bestFit="1" customWidth="1"/>
    <col min="11019" max="11019" width="17.7109375" style="2" bestFit="1" customWidth="1"/>
    <col min="11020" max="11020" width="11.28515625" style="2" bestFit="1" customWidth="1"/>
    <col min="11021" max="11021" width="8" style="2" bestFit="1" customWidth="1"/>
    <col min="11022" max="11035" width="8.85546875" style="2" customWidth="1"/>
    <col min="11036" max="11264" width="8.85546875" style="2"/>
    <col min="11265" max="11265" width="10.42578125" style="2" bestFit="1" customWidth="1"/>
    <col min="11266" max="11266" width="14.7109375" style="2" customWidth="1"/>
    <col min="11267" max="11267" width="11" style="2" bestFit="1" customWidth="1"/>
    <col min="11268" max="11268" width="13.28515625" style="2" bestFit="1" customWidth="1"/>
    <col min="11269" max="11269" width="10.7109375" style="2" customWidth="1"/>
    <col min="11270" max="11270" width="13.140625" style="2" bestFit="1" customWidth="1"/>
    <col min="11271" max="11271" width="9.28515625" style="2" customWidth="1"/>
    <col min="11272" max="11272" width="10" style="2" customWidth="1"/>
    <col min="11273" max="11273" width="12.85546875" style="2" bestFit="1" customWidth="1"/>
    <col min="11274" max="11274" width="19.85546875" style="2" bestFit="1" customWidth="1"/>
    <col min="11275" max="11275" width="17.7109375" style="2" bestFit="1" customWidth="1"/>
    <col min="11276" max="11276" width="11.28515625" style="2" bestFit="1" customWidth="1"/>
    <col min="11277" max="11277" width="8" style="2" bestFit="1" customWidth="1"/>
    <col min="11278" max="11291" width="8.85546875" style="2" customWidth="1"/>
    <col min="11292" max="11520" width="8.85546875" style="2"/>
    <col min="11521" max="11521" width="10.42578125" style="2" bestFit="1" customWidth="1"/>
    <col min="11522" max="11522" width="14.7109375" style="2" customWidth="1"/>
    <col min="11523" max="11523" width="11" style="2" bestFit="1" customWidth="1"/>
    <col min="11524" max="11524" width="13.28515625" style="2" bestFit="1" customWidth="1"/>
    <col min="11525" max="11525" width="10.7109375" style="2" customWidth="1"/>
    <col min="11526" max="11526" width="13.140625" style="2" bestFit="1" customWidth="1"/>
    <col min="11527" max="11527" width="9.28515625" style="2" customWidth="1"/>
    <col min="11528" max="11528" width="10" style="2" customWidth="1"/>
    <col min="11529" max="11529" width="12.85546875" style="2" bestFit="1" customWidth="1"/>
    <col min="11530" max="11530" width="19.85546875" style="2" bestFit="1" customWidth="1"/>
    <col min="11531" max="11531" width="17.7109375" style="2" bestFit="1" customWidth="1"/>
    <col min="11532" max="11532" width="11.28515625" style="2" bestFit="1" customWidth="1"/>
    <col min="11533" max="11533" width="8" style="2" bestFit="1" customWidth="1"/>
    <col min="11534" max="11547" width="8.85546875" style="2" customWidth="1"/>
    <col min="11548" max="11776" width="8.85546875" style="2"/>
    <col min="11777" max="11777" width="10.42578125" style="2" bestFit="1" customWidth="1"/>
    <col min="11778" max="11778" width="14.7109375" style="2" customWidth="1"/>
    <col min="11779" max="11779" width="11" style="2" bestFit="1" customWidth="1"/>
    <col min="11780" max="11780" width="13.28515625" style="2" bestFit="1" customWidth="1"/>
    <col min="11781" max="11781" width="10.7109375" style="2" customWidth="1"/>
    <col min="11782" max="11782" width="13.140625" style="2" bestFit="1" customWidth="1"/>
    <col min="11783" max="11783" width="9.28515625" style="2" customWidth="1"/>
    <col min="11784" max="11784" width="10" style="2" customWidth="1"/>
    <col min="11785" max="11785" width="12.85546875" style="2" bestFit="1" customWidth="1"/>
    <col min="11786" max="11786" width="19.85546875" style="2" bestFit="1" customWidth="1"/>
    <col min="11787" max="11787" width="17.7109375" style="2" bestFit="1" customWidth="1"/>
    <col min="11788" max="11788" width="11.28515625" style="2" bestFit="1" customWidth="1"/>
    <col min="11789" max="11789" width="8" style="2" bestFit="1" customWidth="1"/>
    <col min="11790" max="11803" width="8.85546875" style="2" customWidth="1"/>
    <col min="11804" max="12032" width="8.85546875" style="2"/>
    <col min="12033" max="12033" width="10.42578125" style="2" bestFit="1" customWidth="1"/>
    <col min="12034" max="12034" width="14.7109375" style="2" customWidth="1"/>
    <col min="12035" max="12035" width="11" style="2" bestFit="1" customWidth="1"/>
    <col min="12036" max="12036" width="13.28515625" style="2" bestFit="1" customWidth="1"/>
    <col min="12037" max="12037" width="10.7109375" style="2" customWidth="1"/>
    <col min="12038" max="12038" width="13.140625" style="2" bestFit="1" customWidth="1"/>
    <col min="12039" max="12039" width="9.28515625" style="2" customWidth="1"/>
    <col min="12040" max="12040" width="10" style="2" customWidth="1"/>
    <col min="12041" max="12041" width="12.85546875" style="2" bestFit="1" customWidth="1"/>
    <col min="12042" max="12042" width="19.85546875" style="2" bestFit="1" customWidth="1"/>
    <col min="12043" max="12043" width="17.7109375" style="2" bestFit="1" customWidth="1"/>
    <col min="12044" max="12044" width="11.28515625" style="2" bestFit="1" customWidth="1"/>
    <col min="12045" max="12045" width="8" style="2" bestFit="1" customWidth="1"/>
    <col min="12046" max="12059" width="8.85546875" style="2" customWidth="1"/>
    <col min="12060" max="12288" width="8.85546875" style="2"/>
    <col min="12289" max="12289" width="10.42578125" style="2" bestFit="1" customWidth="1"/>
    <col min="12290" max="12290" width="14.7109375" style="2" customWidth="1"/>
    <col min="12291" max="12291" width="11" style="2" bestFit="1" customWidth="1"/>
    <col min="12292" max="12292" width="13.28515625" style="2" bestFit="1" customWidth="1"/>
    <col min="12293" max="12293" width="10.7109375" style="2" customWidth="1"/>
    <col min="12294" max="12294" width="13.140625" style="2" bestFit="1" customWidth="1"/>
    <col min="12295" max="12295" width="9.28515625" style="2" customWidth="1"/>
    <col min="12296" max="12296" width="10" style="2" customWidth="1"/>
    <col min="12297" max="12297" width="12.85546875" style="2" bestFit="1" customWidth="1"/>
    <col min="12298" max="12298" width="19.85546875" style="2" bestFit="1" customWidth="1"/>
    <col min="12299" max="12299" width="17.7109375" style="2" bestFit="1" customWidth="1"/>
    <col min="12300" max="12300" width="11.28515625" style="2" bestFit="1" customWidth="1"/>
    <col min="12301" max="12301" width="8" style="2" bestFit="1" customWidth="1"/>
    <col min="12302" max="12315" width="8.85546875" style="2" customWidth="1"/>
    <col min="12316" max="12544" width="8.85546875" style="2"/>
    <col min="12545" max="12545" width="10.42578125" style="2" bestFit="1" customWidth="1"/>
    <col min="12546" max="12546" width="14.7109375" style="2" customWidth="1"/>
    <col min="12547" max="12547" width="11" style="2" bestFit="1" customWidth="1"/>
    <col min="12548" max="12548" width="13.28515625" style="2" bestFit="1" customWidth="1"/>
    <col min="12549" max="12549" width="10.7109375" style="2" customWidth="1"/>
    <col min="12550" max="12550" width="13.140625" style="2" bestFit="1" customWidth="1"/>
    <col min="12551" max="12551" width="9.28515625" style="2" customWidth="1"/>
    <col min="12552" max="12552" width="10" style="2" customWidth="1"/>
    <col min="12553" max="12553" width="12.85546875" style="2" bestFit="1" customWidth="1"/>
    <col min="12554" max="12554" width="19.85546875" style="2" bestFit="1" customWidth="1"/>
    <col min="12555" max="12555" width="17.7109375" style="2" bestFit="1" customWidth="1"/>
    <col min="12556" max="12556" width="11.28515625" style="2" bestFit="1" customWidth="1"/>
    <col min="12557" max="12557" width="8" style="2" bestFit="1" customWidth="1"/>
    <col min="12558" max="12571" width="8.85546875" style="2" customWidth="1"/>
    <col min="12572" max="12800" width="8.85546875" style="2"/>
    <col min="12801" max="12801" width="10.42578125" style="2" bestFit="1" customWidth="1"/>
    <col min="12802" max="12802" width="14.7109375" style="2" customWidth="1"/>
    <col min="12803" max="12803" width="11" style="2" bestFit="1" customWidth="1"/>
    <col min="12804" max="12804" width="13.28515625" style="2" bestFit="1" customWidth="1"/>
    <col min="12805" max="12805" width="10.7109375" style="2" customWidth="1"/>
    <col min="12806" max="12806" width="13.140625" style="2" bestFit="1" customWidth="1"/>
    <col min="12807" max="12807" width="9.28515625" style="2" customWidth="1"/>
    <col min="12808" max="12808" width="10" style="2" customWidth="1"/>
    <col min="12809" max="12809" width="12.85546875" style="2" bestFit="1" customWidth="1"/>
    <col min="12810" max="12810" width="19.85546875" style="2" bestFit="1" customWidth="1"/>
    <col min="12811" max="12811" width="17.7109375" style="2" bestFit="1" customWidth="1"/>
    <col min="12812" max="12812" width="11.28515625" style="2" bestFit="1" customWidth="1"/>
    <col min="12813" max="12813" width="8" style="2" bestFit="1" customWidth="1"/>
    <col min="12814" max="12827" width="8.85546875" style="2" customWidth="1"/>
    <col min="12828" max="13056" width="8.85546875" style="2"/>
    <col min="13057" max="13057" width="10.42578125" style="2" bestFit="1" customWidth="1"/>
    <col min="13058" max="13058" width="14.7109375" style="2" customWidth="1"/>
    <col min="13059" max="13059" width="11" style="2" bestFit="1" customWidth="1"/>
    <col min="13060" max="13060" width="13.28515625" style="2" bestFit="1" customWidth="1"/>
    <col min="13061" max="13061" width="10.7109375" style="2" customWidth="1"/>
    <col min="13062" max="13062" width="13.140625" style="2" bestFit="1" customWidth="1"/>
    <col min="13063" max="13063" width="9.28515625" style="2" customWidth="1"/>
    <col min="13064" max="13064" width="10" style="2" customWidth="1"/>
    <col min="13065" max="13065" width="12.85546875" style="2" bestFit="1" customWidth="1"/>
    <col min="13066" max="13066" width="19.85546875" style="2" bestFit="1" customWidth="1"/>
    <col min="13067" max="13067" width="17.7109375" style="2" bestFit="1" customWidth="1"/>
    <col min="13068" max="13068" width="11.28515625" style="2" bestFit="1" customWidth="1"/>
    <col min="13069" max="13069" width="8" style="2" bestFit="1" customWidth="1"/>
    <col min="13070" max="13083" width="8.85546875" style="2" customWidth="1"/>
    <col min="13084" max="13312" width="8.85546875" style="2"/>
    <col min="13313" max="13313" width="10.42578125" style="2" bestFit="1" customWidth="1"/>
    <col min="13314" max="13314" width="14.7109375" style="2" customWidth="1"/>
    <col min="13315" max="13315" width="11" style="2" bestFit="1" customWidth="1"/>
    <col min="13316" max="13316" width="13.28515625" style="2" bestFit="1" customWidth="1"/>
    <col min="13317" max="13317" width="10.7109375" style="2" customWidth="1"/>
    <col min="13318" max="13318" width="13.140625" style="2" bestFit="1" customWidth="1"/>
    <col min="13319" max="13319" width="9.28515625" style="2" customWidth="1"/>
    <col min="13320" max="13320" width="10" style="2" customWidth="1"/>
    <col min="13321" max="13321" width="12.85546875" style="2" bestFit="1" customWidth="1"/>
    <col min="13322" max="13322" width="19.85546875" style="2" bestFit="1" customWidth="1"/>
    <col min="13323" max="13323" width="17.7109375" style="2" bestFit="1" customWidth="1"/>
    <col min="13324" max="13324" width="11.28515625" style="2" bestFit="1" customWidth="1"/>
    <col min="13325" max="13325" width="8" style="2" bestFit="1" customWidth="1"/>
    <col min="13326" max="13339" width="8.85546875" style="2" customWidth="1"/>
    <col min="13340" max="13568" width="8.85546875" style="2"/>
    <col min="13569" max="13569" width="10.42578125" style="2" bestFit="1" customWidth="1"/>
    <col min="13570" max="13570" width="14.7109375" style="2" customWidth="1"/>
    <col min="13571" max="13571" width="11" style="2" bestFit="1" customWidth="1"/>
    <col min="13572" max="13572" width="13.28515625" style="2" bestFit="1" customWidth="1"/>
    <col min="13573" max="13573" width="10.7109375" style="2" customWidth="1"/>
    <col min="13574" max="13574" width="13.140625" style="2" bestFit="1" customWidth="1"/>
    <col min="13575" max="13575" width="9.28515625" style="2" customWidth="1"/>
    <col min="13576" max="13576" width="10" style="2" customWidth="1"/>
    <col min="13577" max="13577" width="12.85546875" style="2" bestFit="1" customWidth="1"/>
    <col min="13578" max="13578" width="19.85546875" style="2" bestFit="1" customWidth="1"/>
    <col min="13579" max="13579" width="17.7109375" style="2" bestFit="1" customWidth="1"/>
    <col min="13580" max="13580" width="11.28515625" style="2" bestFit="1" customWidth="1"/>
    <col min="13581" max="13581" width="8" style="2" bestFit="1" customWidth="1"/>
    <col min="13582" max="13595" width="8.85546875" style="2" customWidth="1"/>
    <col min="13596" max="13824" width="8.85546875" style="2"/>
    <col min="13825" max="13825" width="10.42578125" style="2" bestFit="1" customWidth="1"/>
    <col min="13826" max="13826" width="14.7109375" style="2" customWidth="1"/>
    <col min="13827" max="13827" width="11" style="2" bestFit="1" customWidth="1"/>
    <col min="13828" max="13828" width="13.28515625" style="2" bestFit="1" customWidth="1"/>
    <col min="13829" max="13829" width="10.7109375" style="2" customWidth="1"/>
    <col min="13830" max="13830" width="13.140625" style="2" bestFit="1" customWidth="1"/>
    <col min="13831" max="13831" width="9.28515625" style="2" customWidth="1"/>
    <col min="13832" max="13832" width="10" style="2" customWidth="1"/>
    <col min="13833" max="13833" width="12.85546875" style="2" bestFit="1" customWidth="1"/>
    <col min="13834" max="13834" width="19.85546875" style="2" bestFit="1" customWidth="1"/>
    <col min="13835" max="13835" width="17.7109375" style="2" bestFit="1" customWidth="1"/>
    <col min="13836" max="13836" width="11.28515625" style="2" bestFit="1" customWidth="1"/>
    <col min="13837" max="13837" width="8" style="2" bestFit="1" customWidth="1"/>
    <col min="13838" max="13851" width="8.85546875" style="2" customWidth="1"/>
    <col min="13852" max="14080" width="8.85546875" style="2"/>
    <col min="14081" max="14081" width="10.42578125" style="2" bestFit="1" customWidth="1"/>
    <col min="14082" max="14082" width="14.7109375" style="2" customWidth="1"/>
    <col min="14083" max="14083" width="11" style="2" bestFit="1" customWidth="1"/>
    <col min="14084" max="14084" width="13.28515625" style="2" bestFit="1" customWidth="1"/>
    <col min="14085" max="14085" width="10.7109375" style="2" customWidth="1"/>
    <col min="14086" max="14086" width="13.140625" style="2" bestFit="1" customWidth="1"/>
    <col min="14087" max="14087" width="9.28515625" style="2" customWidth="1"/>
    <col min="14088" max="14088" width="10" style="2" customWidth="1"/>
    <col min="14089" max="14089" width="12.85546875" style="2" bestFit="1" customWidth="1"/>
    <col min="14090" max="14090" width="19.85546875" style="2" bestFit="1" customWidth="1"/>
    <col min="14091" max="14091" width="17.7109375" style="2" bestFit="1" customWidth="1"/>
    <col min="14092" max="14092" width="11.28515625" style="2" bestFit="1" customWidth="1"/>
    <col min="14093" max="14093" width="8" style="2" bestFit="1" customWidth="1"/>
    <col min="14094" max="14107" width="8.85546875" style="2" customWidth="1"/>
    <col min="14108" max="14336" width="8.85546875" style="2"/>
    <col min="14337" max="14337" width="10.42578125" style="2" bestFit="1" customWidth="1"/>
    <col min="14338" max="14338" width="14.7109375" style="2" customWidth="1"/>
    <col min="14339" max="14339" width="11" style="2" bestFit="1" customWidth="1"/>
    <col min="14340" max="14340" width="13.28515625" style="2" bestFit="1" customWidth="1"/>
    <col min="14341" max="14341" width="10.7109375" style="2" customWidth="1"/>
    <col min="14342" max="14342" width="13.140625" style="2" bestFit="1" customWidth="1"/>
    <col min="14343" max="14343" width="9.28515625" style="2" customWidth="1"/>
    <col min="14344" max="14344" width="10" style="2" customWidth="1"/>
    <col min="14345" max="14345" width="12.85546875" style="2" bestFit="1" customWidth="1"/>
    <col min="14346" max="14346" width="19.85546875" style="2" bestFit="1" customWidth="1"/>
    <col min="14347" max="14347" width="17.7109375" style="2" bestFit="1" customWidth="1"/>
    <col min="14348" max="14348" width="11.28515625" style="2" bestFit="1" customWidth="1"/>
    <col min="14349" max="14349" width="8" style="2" bestFit="1" customWidth="1"/>
    <col min="14350" max="14363" width="8.85546875" style="2" customWidth="1"/>
    <col min="14364" max="14592" width="8.85546875" style="2"/>
    <col min="14593" max="14593" width="10.42578125" style="2" bestFit="1" customWidth="1"/>
    <col min="14594" max="14594" width="14.7109375" style="2" customWidth="1"/>
    <col min="14595" max="14595" width="11" style="2" bestFit="1" customWidth="1"/>
    <col min="14596" max="14596" width="13.28515625" style="2" bestFit="1" customWidth="1"/>
    <col min="14597" max="14597" width="10.7109375" style="2" customWidth="1"/>
    <col min="14598" max="14598" width="13.140625" style="2" bestFit="1" customWidth="1"/>
    <col min="14599" max="14599" width="9.28515625" style="2" customWidth="1"/>
    <col min="14600" max="14600" width="10" style="2" customWidth="1"/>
    <col min="14601" max="14601" width="12.85546875" style="2" bestFit="1" customWidth="1"/>
    <col min="14602" max="14602" width="19.85546875" style="2" bestFit="1" customWidth="1"/>
    <col min="14603" max="14603" width="17.7109375" style="2" bestFit="1" customWidth="1"/>
    <col min="14604" max="14604" width="11.28515625" style="2" bestFit="1" customWidth="1"/>
    <col min="14605" max="14605" width="8" style="2" bestFit="1" customWidth="1"/>
    <col min="14606" max="14619" width="8.85546875" style="2" customWidth="1"/>
    <col min="14620" max="14848" width="8.85546875" style="2"/>
    <col min="14849" max="14849" width="10.42578125" style="2" bestFit="1" customWidth="1"/>
    <col min="14850" max="14850" width="14.7109375" style="2" customWidth="1"/>
    <col min="14851" max="14851" width="11" style="2" bestFit="1" customWidth="1"/>
    <col min="14852" max="14852" width="13.28515625" style="2" bestFit="1" customWidth="1"/>
    <col min="14853" max="14853" width="10.7109375" style="2" customWidth="1"/>
    <col min="14854" max="14854" width="13.140625" style="2" bestFit="1" customWidth="1"/>
    <col min="14855" max="14855" width="9.28515625" style="2" customWidth="1"/>
    <col min="14856" max="14856" width="10" style="2" customWidth="1"/>
    <col min="14857" max="14857" width="12.85546875" style="2" bestFit="1" customWidth="1"/>
    <col min="14858" max="14858" width="19.85546875" style="2" bestFit="1" customWidth="1"/>
    <col min="14859" max="14859" width="17.7109375" style="2" bestFit="1" customWidth="1"/>
    <col min="14860" max="14860" width="11.28515625" style="2" bestFit="1" customWidth="1"/>
    <col min="14861" max="14861" width="8" style="2" bestFit="1" customWidth="1"/>
    <col min="14862" max="14875" width="8.85546875" style="2" customWidth="1"/>
    <col min="14876" max="15104" width="8.85546875" style="2"/>
    <col min="15105" max="15105" width="10.42578125" style="2" bestFit="1" customWidth="1"/>
    <col min="15106" max="15106" width="14.7109375" style="2" customWidth="1"/>
    <col min="15107" max="15107" width="11" style="2" bestFit="1" customWidth="1"/>
    <col min="15108" max="15108" width="13.28515625" style="2" bestFit="1" customWidth="1"/>
    <col min="15109" max="15109" width="10.7109375" style="2" customWidth="1"/>
    <col min="15110" max="15110" width="13.140625" style="2" bestFit="1" customWidth="1"/>
    <col min="15111" max="15111" width="9.28515625" style="2" customWidth="1"/>
    <col min="15112" max="15112" width="10" style="2" customWidth="1"/>
    <col min="15113" max="15113" width="12.85546875" style="2" bestFit="1" customWidth="1"/>
    <col min="15114" max="15114" width="19.85546875" style="2" bestFit="1" customWidth="1"/>
    <col min="15115" max="15115" width="17.7109375" style="2" bestFit="1" customWidth="1"/>
    <col min="15116" max="15116" width="11.28515625" style="2" bestFit="1" customWidth="1"/>
    <col min="15117" max="15117" width="8" style="2" bestFit="1" customWidth="1"/>
    <col min="15118" max="15131" width="8.85546875" style="2" customWidth="1"/>
    <col min="15132" max="15360" width="8.85546875" style="2"/>
    <col min="15361" max="15361" width="10.42578125" style="2" bestFit="1" customWidth="1"/>
    <col min="15362" max="15362" width="14.7109375" style="2" customWidth="1"/>
    <col min="15363" max="15363" width="11" style="2" bestFit="1" customWidth="1"/>
    <col min="15364" max="15364" width="13.28515625" style="2" bestFit="1" customWidth="1"/>
    <col min="15365" max="15365" width="10.7109375" style="2" customWidth="1"/>
    <col min="15366" max="15366" width="13.140625" style="2" bestFit="1" customWidth="1"/>
    <col min="15367" max="15367" width="9.28515625" style="2" customWidth="1"/>
    <col min="15368" max="15368" width="10" style="2" customWidth="1"/>
    <col min="15369" max="15369" width="12.85546875" style="2" bestFit="1" customWidth="1"/>
    <col min="15370" max="15370" width="19.85546875" style="2" bestFit="1" customWidth="1"/>
    <col min="15371" max="15371" width="17.7109375" style="2" bestFit="1" customWidth="1"/>
    <col min="15372" max="15372" width="11.28515625" style="2" bestFit="1" customWidth="1"/>
    <col min="15373" max="15373" width="8" style="2" bestFit="1" customWidth="1"/>
    <col min="15374" max="15387" width="8.85546875" style="2" customWidth="1"/>
    <col min="15388" max="15616" width="8.85546875" style="2"/>
    <col min="15617" max="15617" width="10.42578125" style="2" bestFit="1" customWidth="1"/>
    <col min="15618" max="15618" width="14.7109375" style="2" customWidth="1"/>
    <col min="15619" max="15619" width="11" style="2" bestFit="1" customWidth="1"/>
    <col min="15620" max="15620" width="13.28515625" style="2" bestFit="1" customWidth="1"/>
    <col min="15621" max="15621" width="10.7109375" style="2" customWidth="1"/>
    <col min="15622" max="15622" width="13.140625" style="2" bestFit="1" customWidth="1"/>
    <col min="15623" max="15623" width="9.28515625" style="2" customWidth="1"/>
    <col min="15624" max="15624" width="10" style="2" customWidth="1"/>
    <col min="15625" max="15625" width="12.85546875" style="2" bestFit="1" customWidth="1"/>
    <col min="15626" max="15626" width="19.85546875" style="2" bestFit="1" customWidth="1"/>
    <col min="15627" max="15627" width="17.7109375" style="2" bestFit="1" customWidth="1"/>
    <col min="15628" max="15628" width="11.28515625" style="2" bestFit="1" customWidth="1"/>
    <col min="15629" max="15629" width="8" style="2" bestFit="1" customWidth="1"/>
    <col min="15630" max="15643" width="8.85546875" style="2" customWidth="1"/>
    <col min="15644" max="15872" width="8.85546875" style="2"/>
    <col min="15873" max="15873" width="10.42578125" style="2" bestFit="1" customWidth="1"/>
    <col min="15874" max="15874" width="14.7109375" style="2" customWidth="1"/>
    <col min="15875" max="15875" width="11" style="2" bestFit="1" customWidth="1"/>
    <col min="15876" max="15876" width="13.28515625" style="2" bestFit="1" customWidth="1"/>
    <col min="15877" max="15877" width="10.7109375" style="2" customWidth="1"/>
    <col min="15878" max="15878" width="13.140625" style="2" bestFit="1" customWidth="1"/>
    <col min="15879" max="15879" width="9.28515625" style="2" customWidth="1"/>
    <col min="15880" max="15880" width="10" style="2" customWidth="1"/>
    <col min="15881" max="15881" width="12.85546875" style="2" bestFit="1" customWidth="1"/>
    <col min="15882" max="15882" width="19.85546875" style="2" bestFit="1" customWidth="1"/>
    <col min="15883" max="15883" width="17.7109375" style="2" bestFit="1" customWidth="1"/>
    <col min="15884" max="15884" width="11.28515625" style="2" bestFit="1" customWidth="1"/>
    <col min="15885" max="15885" width="8" style="2" bestFit="1" customWidth="1"/>
    <col min="15886" max="15899" width="8.85546875" style="2" customWidth="1"/>
    <col min="15900" max="16128" width="8.85546875" style="2"/>
    <col min="16129" max="16129" width="10.42578125" style="2" bestFit="1" customWidth="1"/>
    <col min="16130" max="16130" width="14.7109375" style="2" customWidth="1"/>
    <col min="16131" max="16131" width="11" style="2" bestFit="1" customWidth="1"/>
    <col min="16132" max="16132" width="13.28515625" style="2" bestFit="1" customWidth="1"/>
    <col min="16133" max="16133" width="10.7109375" style="2" customWidth="1"/>
    <col min="16134" max="16134" width="13.140625" style="2" bestFit="1" customWidth="1"/>
    <col min="16135" max="16135" width="9.28515625" style="2" customWidth="1"/>
    <col min="16136" max="16136" width="10" style="2" customWidth="1"/>
    <col min="16137" max="16137" width="12.85546875" style="2" bestFit="1" customWidth="1"/>
    <col min="16138" max="16138" width="19.85546875" style="2" bestFit="1" customWidth="1"/>
    <col min="16139" max="16139" width="17.7109375" style="2" bestFit="1" customWidth="1"/>
    <col min="16140" max="16140" width="11.28515625" style="2" bestFit="1" customWidth="1"/>
    <col min="16141" max="16141" width="8" style="2" bestFit="1" customWidth="1"/>
    <col min="16142" max="16155" width="8.85546875" style="2" customWidth="1"/>
    <col min="16156" max="16384" width="8.85546875" style="2"/>
  </cols>
  <sheetData>
    <row r="4" spans="1:9" ht="25.5" x14ac:dyDescent="0.2">
      <c r="A4" s="2"/>
      <c r="E4" s="28" t="s">
        <v>27</v>
      </c>
      <c r="F4" s="29" t="s">
        <v>28</v>
      </c>
      <c r="G4" s="30" t="s">
        <v>29</v>
      </c>
    </row>
    <row r="5" spans="1:9" x14ac:dyDescent="0.2">
      <c r="A5" s="2"/>
      <c r="B5" s="3" t="s">
        <v>36</v>
      </c>
      <c r="D5" s="36" t="s">
        <v>37</v>
      </c>
      <c r="E5" s="31">
        <v>0</v>
      </c>
      <c r="F5" s="58"/>
      <c r="G5" s="59"/>
      <c r="H5" s="27" t="s">
        <v>24</v>
      </c>
      <c r="I5" s="25" t="e">
        <f>SLOPE(G5:G8,E5:E8)</f>
        <v>#DIV/0!</v>
      </c>
    </row>
    <row r="6" spans="1:9" x14ac:dyDescent="0.2">
      <c r="A6" s="2"/>
      <c r="D6" s="36" t="s">
        <v>38</v>
      </c>
      <c r="E6" s="31">
        <v>-1</v>
      </c>
      <c r="F6" s="58"/>
      <c r="G6" s="59"/>
      <c r="H6" s="27" t="s">
        <v>25</v>
      </c>
      <c r="I6" s="25" t="e">
        <f>INTERCEPT(G5:G8,E5:E8)</f>
        <v>#DIV/0!</v>
      </c>
    </row>
    <row r="7" spans="1:9" x14ac:dyDescent="0.2">
      <c r="A7" s="2"/>
      <c r="D7" s="36" t="s">
        <v>39</v>
      </c>
      <c r="E7" s="31">
        <v>-2</v>
      </c>
      <c r="F7" s="58"/>
      <c r="G7" s="59"/>
      <c r="H7" s="27" t="s">
        <v>26</v>
      </c>
      <c r="I7" s="26" t="e">
        <f>RSQ(G5:G8,E5:E8)</f>
        <v>#DIV/0!</v>
      </c>
    </row>
    <row r="8" spans="1:9" x14ac:dyDescent="0.2">
      <c r="A8" s="2"/>
      <c r="D8" s="36" t="s">
        <v>40</v>
      </c>
      <c r="E8" s="31">
        <v>-3</v>
      </c>
      <c r="F8" s="58"/>
      <c r="G8" s="59"/>
    </row>
    <row r="11" spans="1:9" x14ac:dyDescent="0.2">
      <c r="F11" s="5" t="e">
        <f>IF(I5&lt;-3.6,"SLOPE TOO HIGH!!!",IF(I5&gt;-3.1,"SLOPE TOO LOW!!!",""))</f>
        <v>#DIV/0!</v>
      </c>
    </row>
    <row r="12" spans="1:9" x14ac:dyDescent="0.2">
      <c r="F12" s="5" t="e">
        <f>IF(I7&lt;F14,"RSQ TOO LOW!!!","")</f>
        <v>#DIV/0!</v>
      </c>
    </row>
    <row r="14" spans="1:9" x14ac:dyDescent="0.2">
      <c r="E14" s="2" t="s">
        <v>34</v>
      </c>
      <c r="F14" s="60">
        <v>0.98</v>
      </c>
    </row>
    <row r="23" spans="1:11" ht="38.25" x14ac:dyDescent="0.2">
      <c r="A23" s="2"/>
      <c r="D23" s="6"/>
      <c r="E23" s="32" t="s">
        <v>30</v>
      </c>
      <c r="F23" s="32" t="s">
        <v>57</v>
      </c>
      <c r="G23" s="32" t="s">
        <v>31</v>
      </c>
      <c r="H23" s="32" t="s">
        <v>32</v>
      </c>
      <c r="I23" s="64" t="s">
        <v>60</v>
      </c>
    </row>
    <row r="24" spans="1:11" x14ac:dyDescent="0.2">
      <c r="A24" s="2"/>
      <c r="D24" s="48" t="s">
        <v>1</v>
      </c>
      <c r="E24" s="66"/>
      <c r="F24" s="37" t="s">
        <v>58</v>
      </c>
      <c r="G24" s="67"/>
      <c r="H24" s="49" t="e">
        <f t="shared" ref="H24" si="0">((G24-F$5)/I$5)</f>
        <v>#DIV/0!</v>
      </c>
      <c r="I24" s="65" t="e">
        <f>((10^(H24))*100)</f>
        <v>#DIV/0!</v>
      </c>
      <c r="J24" s="9" t="str">
        <f>IF(E24="","",IF(I24&lt;1,"FAIL!!",""))</f>
        <v/>
      </c>
    </row>
    <row r="25" spans="1:11" ht="14.25" x14ac:dyDescent="0.2">
      <c r="A25" s="2"/>
      <c r="D25" s="56"/>
      <c r="E25" s="52"/>
      <c r="F25" s="52" t="s">
        <v>59</v>
      </c>
      <c r="G25" s="61"/>
      <c r="H25" s="49" t="e">
        <f>((G25-F$5)/I$5)</f>
        <v>#DIV/0!</v>
      </c>
      <c r="I25" s="65" t="e">
        <f>((10^(H25))*100)*10</f>
        <v>#DIV/0!</v>
      </c>
      <c r="J25" s="9" t="str">
        <f>IF(E24="","",IF(I25&lt;1,"FAIL!!",""))</f>
        <v/>
      </c>
      <c r="K25" s="9"/>
    </row>
    <row r="26" spans="1:11" x14ac:dyDescent="0.2">
      <c r="A26" s="2"/>
      <c r="D26" s="48" t="s">
        <v>2</v>
      </c>
      <c r="E26" s="57"/>
      <c r="F26" s="37" t="s">
        <v>58</v>
      </c>
      <c r="G26" s="61"/>
      <c r="H26" s="49" t="e">
        <f t="shared" ref="H26:H45" si="1">((G26-F$5)/I$5)</f>
        <v>#DIV/0!</v>
      </c>
      <c r="I26" s="65" t="e">
        <f t="shared" ref="I26" si="2">((10^(H26))*100)</f>
        <v>#DIV/0!</v>
      </c>
      <c r="J26" s="9" t="str">
        <f t="shared" ref="J26" si="3">IF(E26="","",IF(I26&lt;1,"FAIL!!",""))</f>
        <v/>
      </c>
      <c r="K26" s="9"/>
    </row>
    <row r="27" spans="1:11" ht="14.25" x14ac:dyDescent="0.2">
      <c r="A27" s="2"/>
      <c r="D27" s="56"/>
      <c r="E27" s="52"/>
      <c r="F27" s="52" t="s">
        <v>59</v>
      </c>
      <c r="G27" s="58"/>
      <c r="H27" s="49" t="e">
        <f t="shared" si="1"/>
        <v>#DIV/0!</v>
      </c>
      <c r="I27" s="65" t="e">
        <f t="shared" ref="I27" si="4">((10^(H27))*100)*10</f>
        <v>#DIV/0!</v>
      </c>
      <c r="J27" s="9" t="str">
        <f t="shared" ref="J27" si="5">IF(E26="","",IF(I27&lt;1,"FAIL!!",""))</f>
        <v/>
      </c>
      <c r="K27" s="9"/>
    </row>
    <row r="28" spans="1:11" x14ac:dyDescent="0.2">
      <c r="A28" s="2"/>
      <c r="D28" s="48" t="s">
        <v>3</v>
      </c>
      <c r="E28" s="57"/>
      <c r="F28" s="37" t="s">
        <v>58</v>
      </c>
      <c r="G28" s="58"/>
      <c r="H28" s="49" t="e">
        <f t="shared" si="1"/>
        <v>#DIV/0!</v>
      </c>
      <c r="I28" s="65" t="e">
        <f t="shared" ref="I28" si="6">((10^(H28))*100)</f>
        <v>#DIV/0!</v>
      </c>
      <c r="J28" s="9" t="str">
        <f t="shared" ref="J28" si="7">IF(E28="","",IF(I28&lt;1,"FAIL!!",""))</f>
        <v/>
      </c>
      <c r="K28" s="9"/>
    </row>
    <row r="29" spans="1:11" ht="14.25" x14ac:dyDescent="0.2">
      <c r="A29" s="2"/>
      <c r="D29" s="56"/>
      <c r="E29" s="52"/>
      <c r="F29" s="52" t="s">
        <v>59</v>
      </c>
      <c r="G29" s="58"/>
      <c r="H29" s="49" t="e">
        <f t="shared" si="1"/>
        <v>#DIV/0!</v>
      </c>
      <c r="I29" s="65" t="e">
        <f t="shared" ref="I29" si="8">((10^(H29))*100)*10</f>
        <v>#DIV/0!</v>
      </c>
      <c r="J29" s="9" t="str">
        <f t="shared" ref="J29" si="9">IF(E28="","",IF(I29&lt;1,"FAIL!!",""))</f>
        <v/>
      </c>
      <c r="K29" s="9"/>
    </row>
    <row r="30" spans="1:11" x14ac:dyDescent="0.2">
      <c r="A30" s="2"/>
      <c r="D30" s="48" t="s">
        <v>4</v>
      </c>
      <c r="E30" s="57"/>
      <c r="F30" s="37" t="s">
        <v>58</v>
      </c>
      <c r="G30" s="58"/>
      <c r="H30" s="49" t="e">
        <f t="shared" si="1"/>
        <v>#DIV/0!</v>
      </c>
      <c r="I30" s="65" t="e">
        <f t="shared" ref="I30" si="10">((10^(H30))*100)</f>
        <v>#DIV/0!</v>
      </c>
      <c r="J30" s="9" t="str">
        <f t="shared" ref="J30" si="11">IF(E30="","",IF(I30&lt;1,"FAIL!!",""))</f>
        <v/>
      </c>
      <c r="K30" s="9"/>
    </row>
    <row r="31" spans="1:11" ht="14.25" x14ac:dyDescent="0.2">
      <c r="A31" s="2"/>
      <c r="D31" s="56"/>
      <c r="E31" s="52"/>
      <c r="F31" s="52" t="s">
        <v>59</v>
      </c>
      <c r="G31" s="58"/>
      <c r="H31" s="49" t="e">
        <f t="shared" si="1"/>
        <v>#DIV/0!</v>
      </c>
      <c r="I31" s="65" t="e">
        <f t="shared" ref="I31" si="12">((10^(H31))*100)*10</f>
        <v>#DIV/0!</v>
      </c>
      <c r="J31" s="9" t="str">
        <f t="shared" ref="J31" si="13">IF(E30="","",IF(I31&lt;1,"FAIL!!",""))</f>
        <v/>
      </c>
      <c r="K31" s="9"/>
    </row>
    <row r="32" spans="1:11" x14ac:dyDescent="0.2">
      <c r="A32" s="2"/>
      <c r="D32" s="48" t="s">
        <v>5</v>
      </c>
      <c r="E32" s="66"/>
      <c r="F32" s="37" t="s">
        <v>58</v>
      </c>
      <c r="G32" s="58"/>
      <c r="H32" s="49" t="e">
        <f t="shared" si="1"/>
        <v>#DIV/0!</v>
      </c>
      <c r="I32" s="65" t="e">
        <f t="shared" ref="I32" si="14">((10^(H32))*100)</f>
        <v>#DIV/0!</v>
      </c>
      <c r="J32" s="9" t="str">
        <f t="shared" ref="J32" si="15">IF(E32="","",IF(I32&lt;1,"FAIL!!",""))</f>
        <v/>
      </c>
      <c r="K32" s="9"/>
    </row>
    <row r="33" spans="1:11" ht="14.25" x14ac:dyDescent="0.2">
      <c r="A33" s="2"/>
      <c r="D33" s="56"/>
      <c r="E33" s="52"/>
      <c r="F33" s="52" t="s">
        <v>59</v>
      </c>
      <c r="G33" s="58"/>
      <c r="H33" s="49" t="e">
        <f t="shared" si="1"/>
        <v>#DIV/0!</v>
      </c>
      <c r="I33" s="65" t="e">
        <f t="shared" ref="I33" si="16">((10^(H33))*100)*10</f>
        <v>#DIV/0!</v>
      </c>
      <c r="J33" s="9" t="str">
        <f t="shared" ref="J33" si="17">IF(E32="","",IF(I33&lt;1,"FAIL!!",""))</f>
        <v/>
      </c>
      <c r="K33" s="9"/>
    </row>
    <row r="34" spans="1:11" x14ac:dyDescent="0.2">
      <c r="A34" s="2"/>
      <c r="D34" s="48" t="s">
        <v>6</v>
      </c>
      <c r="E34" s="57"/>
      <c r="F34" s="37" t="s">
        <v>58</v>
      </c>
      <c r="G34" s="58"/>
      <c r="H34" s="49" t="e">
        <f t="shared" si="1"/>
        <v>#DIV/0!</v>
      </c>
      <c r="I34" s="65" t="e">
        <f t="shared" ref="I34" si="18">((10^(H34))*100)</f>
        <v>#DIV/0!</v>
      </c>
      <c r="J34" s="9" t="str">
        <f t="shared" ref="J34" si="19">IF(E34="","",IF(I34&lt;1,"FAIL!!",""))</f>
        <v/>
      </c>
      <c r="K34" s="9"/>
    </row>
    <row r="35" spans="1:11" ht="14.25" x14ac:dyDescent="0.2">
      <c r="A35" s="2"/>
      <c r="D35" s="56"/>
      <c r="E35" s="52"/>
      <c r="F35" s="52" t="s">
        <v>59</v>
      </c>
      <c r="G35" s="58"/>
      <c r="H35" s="49" t="e">
        <f t="shared" si="1"/>
        <v>#DIV/0!</v>
      </c>
      <c r="I35" s="65" t="e">
        <f t="shared" ref="I35" si="20">((10^(H35))*100)*10</f>
        <v>#DIV/0!</v>
      </c>
      <c r="J35" s="9" t="str">
        <f t="shared" ref="J35" si="21">IF(E34="","",IF(I35&lt;1,"FAIL!!",""))</f>
        <v/>
      </c>
      <c r="K35" s="9"/>
    </row>
    <row r="36" spans="1:11" x14ac:dyDescent="0.2">
      <c r="A36" s="2"/>
      <c r="D36" s="48" t="s">
        <v>7</v>
      </c>
      <c r="E36" s="57"/>
      <c r="F36" s="37" t="s">
        <v>58</v>
      </c>
      <c r="G36" s="58"/>
      <c r="H36" s="49" t="e">
        <f t="shared" si="1"/>
        <v>#DIV/0!</v>
      </c>
      <c r="I36" s="65" t="e">
        <f t="shared" ref="I36" si="22">((10^(H36))*100)</f>
        <v>#DIV/0!</v>
      </c>
      <c r="J36" s="9" t="str">
        <f t="shared" ref="J36" si="23">IF(E36="","",IF(I36&lt;1,"FAIL!!",""))</f>
        <v/>
      </c>
      <c r="K36" s="9"/>
    </row>
    <row r="37" spans="1:11" ht="14.25" x14ac:dyDescent="0.2">
      <c r="A37" s="2"/>
      <c r="D37" s="56"/>
      <c r="E37" s="52"/>
      <c r="F37" s="52" t="s">
        <v>59</v>
      </c>
      <c r="G37" s="58"/>
      <c r="H37" s="49" t="e">
        <f t="shared" si="1"/>
        <v>#DIV/0!</v>
      </c>
      <c r="I37" s="65" t="e">
        <f t="shared" ref="I37" si="24">((10^(H37))*100)*10</f>
        <v>#DIV/0!</v>
      </c>
      <c r="J37" s="9" t="str">
        <f t="shared" ref="J37" si="25">IF(E36="","",IF(I37&lt;1,"FAIL!!",""))</f>
        <v/>
      </c>
      <c r="K37" s="9"/>
    </row>
    <row r="38" spans="1:11" x14ac:dyDescent="0.2">
      <c r="A38" s="2"/>
      <c r="D38" s="48" t="s">
        <v>8</v>
      </c>
      <c r="E38" s="57"/>
      <c r="F38" s="37" t="s">
        <v>58</v>
      </c>
      <c r="G38" s="58"/>
      <c r="H38" s="49" t="e">
        <f t="shared" si="1"/>
        <v>#DIV/0!</v>
      </c>
      <c r="I38" s="65" t="e">
        <f t="shared" ref="I38" si="26">((10^(H38))*100)</f>
        <v>#DIV/0!</v>
      </c>
      <c r="J38" s="9" t="str">
        <f t="shared" ref="J38" si="27">IF(E38="","",IF(I38&lt;1,"FAIL!!",""))</f>
        <v/>
      </c>
      <c r="K38" s="9"/>
    </row>
    <row r="39" spans="1:11" ht="14.25" x14ac:dyDescent="0.2">
      <c r="A39" s="2"/>
      <c r="D39" s="56"/>
      <c r="E39" s="52"/>
      <c r="F39" s="52" t="s">
        <v>59</v>
      </c>
      <c r="G39" s="58"/>
      <c r="H39" s="49" t="e">
        <f t="shared" si="1"/>
        <v>#DIV/0!</v>
      </c>
      <c r="I39" s="65" t="e">
        <f t="shared" ref="I39" si="28">((10^(H39))*100)*10</f>
        <v>#DIV/0!</v>
      </c>
      <c r="J39" s="9" t="str">
        <f t="shared" ref="J39" si="29">IF(E38="","",IF(I39&lt;1,"FAIL!!",""))</f>
        <v/>
      </c>
      <c r="K39" s="9"/>
    </row>
    <row r="40" spans="1:11" x14ac:dyDescent="0.2">
      <c r="A40" s="2"/>
      <c r="D40" s="48" t="s">
        <v>9</v>
      </c>
      <c r="E40" s="66"/>
      <c r="F40" s="37" t="s">
        <v>58</v>
      </c>
      <c r="G40" s="58"/>
      <c r="H40" s="49" t="e">
        <f t="shared" si="1"/>
        <v>#DIV/0!</v>
      </c>
      <c r="I40" s="65" t="e">
        <f t="shared" ref="I40" si="30">((10^(H40))*100)</f>
        <v>#DIV/0!</v>
      </c>
      <c r="J40" s="9" t="str">
        <f t="shared" ref="J40" si="31">IF(E40="","",IF(I40&lt;1,"FAIL!!",""))</f>
        <v/>
      </c>
      <c r="K40" s="9"/>
    </row>
    <row r="41" spans="1:11" ht="14.25" x14ac:dyDescent="0.2">
      <c r="A41" s="2"/>
      <c r="D41" s="56"/>
      <c r="E41" s="52"/>
      <c r="F41" s="52" t="s">
        <v>59</v>
      </c>
      <c r="G41" s="58"/>
      <c r="H41" s="49" t="e">
        <f t="shared" si="1"/>
        <v>#DIV/0!</v>
      </c>
      <c r="I41" s="65" t="e">
        <f t="shared" ref="I41" si="32">((10^(H41))*100)*10</f>
        <v>#DIV/0!</v>
      </c>
      <c r="J41" s="9" t="str">
        <f t="shared" ref="J41" si="33">IF(E40="","",IF(I41&lt;1,"FAIL!!",""))</f>
        <v/>
      </c>
      <c r="K41" s="9"/>
    </row>
    <row r="42" spans="1:11" x14ac:dyDescent="0.2">
      <c r="A42" s="2"/>
      <c r="D42" s="48" t="s">
        <v>10</v>
      </c>
      <c r="E42" s="57"/>
      <c r="F42" s="37" t="s">
        <v>58</v>
      </c>
      <c r="G42" s="58"/>
      <c r="H42" s="49" t="e">
        <f t="shared" si="1"/>
        <v>#DIV/0!</v>
      </c>
      <c r="I42" s="65" t="e">
        <f t="shared" ref="I42" si="34">((10^(H42))*100)</f>
        <v>#DIV/0!</v>
      </c>
      <c r="J42" s="9" t="str">
        <f t="shared" ref="J42" si="35">IF(E42="","",IF(I42&lt;1,"FAIL!!",""))</f>
        <v/>
      </c>
      <c r="K42" s="9"/>
    </row>
    <row r="43" spans="1:11" ht="14.25" x14ac:dyDescent="0.2">
      <c r="A43" s="2"/>
      <c r="D43" s="56"/>
      <c r="E43" s="52"/>
      <c r="F43" s="52" t="s">
        <v>59</v>
      </c>
      <c r="G43" s="58"/>
      <c r="H43" s="49" t="e">
        <f t="shared" si="1"/>
        <v>#DIV/0!</v>
      </c>
      <c r="I43" s="65" t="e">
        <f t="shared" ref="I43" si="36">((10^(H43))*100)*10</f>
        <v>#DIV/0!</v>
      </c>
      <c r="J43" s="9" t="str">
        <f t="shared" ref="J43" si="37">IF(E42="","",IF(I43&lt;1,"FAIL!!",""))</f>
        <v/>
      </c>
      <c r="K43" s="9"/>
    </row>
    <row r="44" spans="1:11" x14ac:dyDescent="0.2">
      <c r="A44" s="2"/>
      <c r="D44" s="48" t="s">
        <v>11</v>
      </c>
      <c r="E44" s="57"/>
      <c r="F44" s="37" t="s">
        <v>58</v>
      </c>
      <c r="G44" s="62"/>
      <c r="H44" s="49" t="e">
        <f t="shared" si="1"/>
        <v>#DIV/0!</v>
      </c>
      <c r="I44" s="65" t="e">
        <f t="shared" ref="I44" si="38">((10^(H44))*100)</f>
        <v>#DIV/0!</v>
      </c>
      <c r="J44" s="9" t="str">
        <f t="shared" ref="J44" si="39">IF(E44="","",IF(I44&lt;1,"FAIL!!",""))</f>
        <v/>
      </c>
      <c r="K44" s="9"/>
    </row>
    <row r="45" spans="1:11" ht="14.25" x14ac:dyDescent="0.2">
      <c r="A45" s="2"/>
      <c r="D45" s="56"/>
      <c r="E45" s="52"/>
      <c r="F45" s="52" t="s">
        <v>59</v>
      </c>
      <c r="G45" s="63"/>
      <c r="H45" s="49" t="e">
        <f t="shared" si="1"/>
        <v>#DIV/0!</v>
      </c>
      <c r="I45" s="65" t="e">
        <f t="shared" ref="I45" si="40">((10^(H45))*100)*10</f>
        <v>#DIV/0!</v>
      </c>
      <c r="J45" s="9" t="str">
        <f t="shared" ref="J45" si="41">IF(E44="","",IF(I45&lt;1,"FAIL!!",""))</f>
        <v/>
      </c>
      <c r="K45" s="9"/>
    </row>
    <row r="49" spans="1:9" x14ac:dyDescent="0.2">
      <c r="A49" s="2"/>
      <c r="D49" s="3"/>
    </row>
    <row r="50" spans="1:9" ht="25.5" x14ac:dyDescent="0.2">
      <c r="A50" s="2"/>
      <c r="E50" s="35" t="s">
        <v>33</v>
      </c>
      <c r="F50" s="29" t="s">
        <v>28</v>
      </c>
      <c r="G50" s="30" t="s">
        <v>29</v>
      </c>
    </row>
    <row r="51" spans="1:9" x14ac:dyDescent="0.2">
      <c r="A51" s="2"/>
      <c r="B51" s="3" t="s">
        <v>35</v>
      </c>
      <c r="D51" s="33" t="s">
        <v>12</v>
      </c>
      <c r="E51" s="50">
        <f>LOG(F67)</f>
        <v>5</v>
      </c>
      <c r="F51" s="61"/>
      <c r="G51" s="68"/>
      <c r="H51" s="27" t="s">
        <v>24</v>
      </c>
      <c r="I51" s="26" t="e">
        <f>SLOPE(G51:G60,E51:E60)</f>
        <v>#DIV/0!</v>
      </c>
    </row>
    <row r="52" spans="1:9" x14ac:dyDescent="0.2">
      <c r="A52" s="2"/>
      <c r="D52" s="34" t="s">
        <v>12</v>
      </c>
      <c r="E52" s="51">
        <f>LOG(F67)</f>
        <v>5</v>
      </c>
      <c r="F52" s="63"/>
      <c r="G52" s="69"/>
      <c r="H52" s="27" t="s">
        <v>25</v>
      </c>
      <c r="I52" s="26" t="e">
        <f>INTERCEPT(G51:G60,E51:E60)</f>
        <v>#DIV/0!</v>
      </c>
    </row>
    <row r="53" spans="1:9" x14ac:dyDescent="0.2">
      <c r="A53" s="2"/>
      <c r="D53" s="33" t="s">
        <v>13</v>
      </c>
      <c r="E53" s="50">
        <f>E51-1</f>
        <v>4</v>
      </c>
      <c r="F53" s="61"/>
      <c r="G53" s="68"/>
      <c r="H53" s="27" t="s">
        <v>26</v>
      </c>
      <c r="I53" s="26" t="e">
        <f>RSQ(G51:G60,E51:E60)</f>
        <v>#DIV/0!</v>
      </c>
    </row>
    <row r="54" spans="1:9" x14ac:dyDescent="0.2">
      <c r="A54" s="2"/>
      <c r="D54" s="34" t="s">
        <v>13</v>
      </c>
      <c r="E54" s="51">
        <f t="shared" ref="E54:E60" si="42">E52-1</f>
        <v>4</v>
      </c>
      <c r="F54" s="63"/>
      <c r="G54" s="69"/>
    </row>
    <row r="55" spans="1:9" x14ac:dyDescent="0.2">
      <c r="A55" s="2"/>
      <c r="D55" s="33" t="s">
        <v>14</v>
      </c>
      <c r="E55" s="50">
        <f t="shared" si="42"/>
        <v>3</v>
      </c>
      <c r="F55" s="61"/>
      <c r="G55" s="68"/>
    </row>
    <row r="56" spans="1:9" x14ac:dyDescent="0.2">
      <c r="A56" s="2"/>
      <c r="D56" s="34" t="s">
        <v>14</v>
      </c>
      <c r="E56" s="51">
        <f t="shared" si="42"/>
        <v>3</v>
      </c>
      <c r="F56" s="63"/>
      <c r="G56" s="69"/>
    </row>
    <row r="57" spans="1:9" x14ac:dyDescent="0.2">
      <c r="A57" s="2"/>
      <c r="D57" s="33" t="s">
        <v>15</v>
      </c>
      <c r="E57" s="50">
        <f t="shared" si="42"/>
        <v>2</v>
      </c>
      <c r="F57" s="61"/>
      <c r="G57" s="68"/>
    </row>
    <row r="58" spans="1:9" x14ac:dyDescent="0.2">
      <c r="A58" s="2"/>
      <c r="D58" s="34" t="s">
        <v>15</v>
      </c>
      <c r="E58" s="51">
        <f t="shared" si="42"/>
        <v>2</v>
      </c>
      <c r="F58" s="63"/>
      <c r="G58" s="69"/>
    </row>
    <row r="59" spans="1:9" x14ac:dyDescent="0.2">
      <c r="A59" s="2"/>
      <c r="D59" s="33" t="s">
        <v>16</v>
      </c>
      <c r="E59" s="50">
        <f t="shared" si="42"/>
        <v>1</v>
      </c>
      <c r="F59" s="61"/>
      <c r="G59" s="68"/>
    </row>
    <row r="60" spans="1:9" x14ac:dyDescent="0.2">
      <c r="A60" s="2"/>
      <c r="D60" s="34" t="s">
        <v>16</v>
      </c>
      <c r="E60" s="51">
        <f t="shared" si="42"/>
        <v>1</v>
      </c>
      <c r="F60" s="63"/>
      <c r="G60" s="69"/>
    </row>
    <row r="62" spans="1:9" x14ac:dyDescent="0.2">
      <c r="F62" s="5" t="e">
        <f>IF(I51&lt;-3.6,"SLOPE TOO HIGH!!!",IF(I51&gt;-3.1,"SLOPE TOO LOW!!!",""))</f>
        <v>#DIV/0!</v>
      </c>
    </row>
    <row r="63" spans="1:9" x14ac:dyDescent="0.2">
      <c r="F63" s="5" t="e">
        <f>IF(I53&lt;F65,"RSQ TOO LOW!!!","")</f>
        <v>#DIV/0!</v>
      </c>
    </row>
    <row r="65" spans="1:13" x14ac:dyDescent="0.2">
      <c r="E65" s="2" t="s">
        <v>34</v>
      </c>
      <c r="F65" s="60">
        <v>0.98</v>
      </c>
    </row>
    <row r="66" spans="1:13" x14ac:dyDescent="0.2">
      <c r="A66" s="2"/>
    </row>
    <row r="67" spans="1:13" x14ac:dyDescent="0.2">
      <c r="E67" s="2" t="s">
        <v>17</v>
      </c>
      <c r="F67" s="60">
        <v>100000</v>
      </c>
    </row>
    <row r="71" spans="1:13" ht="25.5" x14ac:dyDescent="0.2">
      <c r="A71" s="10"/>
      <c r="D71" s="6"/>
      <c r="E71" s="37" t="s">
        <v>30</v>
      </c>
      <c r="F71" s="32" t="s">
        <v>57</v>
      </c>
      <c r="G71" s="40" t="s">
        <v>31</v>
      </c>
      <c r="H71" s="32" t="s">
        <v>41</v>
      </c>
      <c r="I71" s="38" t="s">
        <v>18</v>
      </c>
      <c r="J71" s="38" t="s">
        <v>42</v>
      </c>
      <c r="K71" s="39" t="s">
        <v>19</v>
      </c>
    </row>
    <row r="72" spans="1:13" x14ac:dyDescent="0.2">
      <c r="A72" s="11"/>
      <c r="C72" s="12"/>
      <c r="D72" s="7" t="s">
        <v>1</v>
      </c>
      <c r="E72" s="38" t="str">
        <f>IF(E$24="","",E$24)</f>
        <v/>
      </c>
      <c r="F72" s="37" t="s">
        <v>58</v>
      </c>
      <c r="G72" s="77"/>
      <c r="H72" s="13" t="e">
        <f>((G72-$I$52)/$I$51)</f>
        <v>#DIV/0!</v>
      </c>
      <c r="I72" s="13">
        <f>IF(G72="",0,10^H72)</f>
        <v>0</v>
      </c>
      <c r="J72" s="14"/>
      <c r="K72" s="80"/>
    </row>
    <row r="73" spans="1:13" x14ac:dyDescent="0.2">
      <c r="A73" s="10"/>
      <c r="C73" s="15"/>
      <c r="D73" s="71"/>
      <c r="E73" s="70"/>
      <c r="F73" s="75"/>
      <c r="G73" s="62"/>
      <c r="H73" s="8" t="e">
        <f t="shared" ref="H73:H115" si="43">((G73-$I$52)/$I$51)</f>
        <v>#DIV/0!</v>
      </c>
      <c r="I73" s="8">
        <f>IF(G73="",0,10^H73)</f>
        <v>0</v>
      </c>
      <c r="J73" s="8">
        <f>AVERAGE(I72:I73)</f>
        <v>0</v>
      </c>
      <c r="K73" s="79">
        <f>J73*100/25</f>
        <v>0</v>
      </c>
      <c r="L73" s="17"/>
      <c r="M73" s="2" t="str">
        <f>IF(L73="","",((((0.06666666667*100)/0.5)*#REF!)/#REF!))</f>
        <v/>
      </c>
    </row>
    <row r="74" spans="1:13" x14ac:dyDescent="0.2">
      <c r="A74" s="10"/>
      <c r="C74" s="15"/>
      <c r="D74" s="71"/>
      <c r="E74" s="70"/>
      <c r="F74" s="76" t="s">
        <v>0</v>
      </c>
      <c r="G74" s="78"/>
      <c r="H74" s="13" t="e">
        <f>((G74-$I$52)/$I$51)</f>
        <v>#DIV/0!</v>
      </c>
      <c r="I74" s="13">
        <f t="shared" ref="I74:I115" si="44">IF(G74="",0,10^H74)</f>
        <v>0</v>
      </c>
      <c r="J74" s="14"/>
      <c r="K74" s="80"/>
      <c r="L74" s="17"/>
    </row>
    <row r="75" spans="1:13" x14ac:dyDescent="0.2">
      <c r="A75" s="10"/>
      <c r="C75" s="15"/>
      <c r="D75" s="16"/>
      <c r="E75" s="52"/>
      <c r="F75" s="75"/>
      <c r="G75" s="62"/>
      <c r="H75" s="8" t="e">
        <f t="shared" si="43"/>
        <v>#DIV/0!</v>
      </c>
      <c r="I75" s="8">
        <f t="shared" si="44"/>
        <v>0</v>
      </c>
      <c r="J75" s="8">
        <f t="shared" ref="J75" si="45">AVERAGE(I74:I75)</f>
        <v>0</v>
      </c>
      <c r="K75" s="79">
        <f>J75*1000/25</f>
        <v>0</v>
      </c>
      <c r="L75" s="17"/>
    </row>
    <row r="76" spans="1:13" x14ac:dyDescent="0.2">
      <c r="A76" s="10"/>
      <c r="C76" s="12"/>
      <c r="D76" s="7" t="s">
        <v>2</v>
      </c>
      <c r="E76" s="38" t="str">
        <f>IF(E$26="","",E$26)</f>
        <v/>
      </c>
      <c r="F76" s="37" t="s">
        <v>58</v>
      </c>
      <c r="G76" s="77"/>
      <c r="H76" s="13" t="e">
        <f t="shared" si="43"/>
        <v>#DIV/0!</v>
      </c>
      <c r="I76" s="13">
        <f t="shared" si="44"/>
        <v>0</v>
      </c>
      <c r="J76" s="14"/>
      <c r="K76" s="80"/>
    </row>
    <row r="77" spans="1:13" x14ac:dyDescent="0.2">
      <c r="A77" s="10"/>
      <c r="C77" s="15"/>
      <c r="D77" s="71"/>
      <c r="E77" s="70"/>
      <c r="F77" s="75"/>
      <c r="G77" s="62"/>
      <c r="H77" s="8" t="e">
        <f t="shared" si="43"/>
        <v>#DIV/0!</v>
      </c>
      <c r="I77" s="8">
        <f t="shared" si="44"/>
        <v>0</v>
      </c>
      <c r="J77" s="8">
        <f t="shared" ref="J77" si="46">AVERAGE(I76:I77)</f>
        <v>0</v>
      </c>
      <c r="K77" s="79">
        <f t="shared" ref="K77" si="47">J77*100/25</f>
        <v>0</v>
      </c>
      <c r="L77" s="17"/>
      <c r="M77" s="2" t="str">
        <f>IF(L77="","",((((0.06666666667*100)/0.5)*#REF!)/#REF!))</f>
        <v/>
      </c>
    </row>
    <row r="78" spans="1:13" x14ac:dyDescent="0.2">
      <c r="A78" s="10"/>
      <c r="C78" s="15"/>
      <c r="D78" s="71"/>
      <c r="E78" s="70"/>
      <c r="F78" s="76" t="s">
        <v>0</v>
      </c>
      <c r="G78" s="78"/>
      <c r="H78" s="13" t="e">
        <f t="shared" si="43"/>
        <v>#DIV/0!</v>
      </c>
      <c r="I78" s="13">
        <f t="shared" si="44"/>
        <v>0</v>
      </c>
      <c r="J78" s="14"/>
      <c r="K78" s="80"/>
      <c r="L78" s="17"/>
    </row>
    <row r="79" spans="1:13" x14ac:dyDescent="0.2">
      <c r="A79" s="10"/>
      <c r="C79" s="15"/>
      <c r="D79" s="16"/>
      <c r="E79" s="52"/>
      <c r="F79" s="75"/>
      <c r="G79" s="62"/>
      <c r="H79" s="8" t="e">
        <f t="shared" si="43"/>
        <v>#DIV/0!</v>
      </c>
      <c r="I79" s="8">
        <f t="shared" si="44"/>
        <v>0</v>
      </c>
      <c r="J79" s="8">
        <f t="shared" ref="J79" si="48">AVERAGE(I78:I79)</f>
        <v>0</v>
      </c>
      <c r="K79" s="79">
        <f t="shared" ref="K79" si="49">J79*1000/25</f>
        <v>0</v>
      </c>
      <c r="L79" s="17"/>
    </row>
    <row r="80" spans="1:13" x14ac:dyDescent="0.2">
      <c r="A80" s="10"/>
      <c r="C80" s="12"/>
      <c r="D80" s="7" t="s">
        <v>3</v>
      </c>
      <c r="E80" s="38" t="str">
        <f>IF(E$28="","",E$28)</f>
        <v/>
      </c>
      <c r="F80" s="37" t="s">
        <v>58</v>
      </c>
      <c r="G80" s="77"/>
      <c r="H80" s="13" t="e">
        <f t="shared" si="43"/>
        <v>#DIV/0!</v>
      </c>
      <c r="I80" s="13">
        <f t="shared" si="44"/>
        <v>0</v>
      </c>
      <c r="J80" s="14"/>
      <c r="K80" s="80"/>
    </row>
    <row r="81" spans="1:13" x14ac:dyDescent="0.2">
      <c r="A81" s="10"/>
      <c r="C81" s="15"/>
      <c r="D81" s="71"/>
      <c r="E81" s="70"/>
      <c r="F81" s="75"/>
      <c r="G81" s="62"/>
      <c r="H81" s="8" t="e">
        <f t="shared" si="43"/>
        <v>#DIV/0!</v>
      </c>
      <c r="I81" s="8">
        <f t="shared" si="44"/>
        <v>0</v>
      </c>
      <c r="J81" s="8">
        <f t="shared" ref="J81" si="50">AVERAGE(I80:I81)</f>
        <v>0</v>
      </c>
      <c r="K81" s="79">
        <f t="shared" ref="K81" si="51">J81*100/25</f>
        <v>0</v>
      </c>
      <c r="L81" s="17"/>
      <c r="M81" s="2" t="str">
        <f>IF(L81="","",((((0.06666666667*100)/0.5)*#REF!)/#REF!))</f>
        <v/>
      </c>
    </row>
    <row r="82" spans="1:13" x14ac:dyDescent="0.2">
      <c r="A82" s="10"/>
      <c r="C82" s="15"/>
      <c r="D82" s="71"/>
      <c r="E82" s="70"/>
      <c r="F82" s="76" t="s">
        <v>0</v>
      </c>
      <c r="G82" s="78"/>
      <c r="H82" s="13" t="e">
        <f t="shared" si="43"/>
        <v>#DIV/0!</v>
      </c>
      <c r="I82" s="13">
        <f t="shared" si="44"/>
        <v>0</v>
      </c>
      <c r="J82" s="14"/>
      <c r="K82" s="80"/>
      <c r="L82" s="17"/>
    </row>
    <row r="83" spans="1:13" x14ac:dyDescent="0.2">
      <c r="A83" s="10"/>
      <c r="C83" s="15"/>
      <c r="D83" s="16"/>
      <c r="E83" s="52"/>
      <c r="F83" s="75"/>
      <c r="G83" s="62"/>
      <c r="H83" s="8" t="e">
        <f t="shared" si="43"/>
        <v>#DIV/0!</v>
      </c>
      <c r="I83" s="8">
        <f t="shared" si="44"/>
        <v>0</v>
      </c>
      <c r="J83" s="8">
        <f t="shared" ref="J83" si="52">AVERAGE(I82:I83)</f>
        <v>0</v>
      </c>
      <c r="K83" s="79">
        <f t="shared" ref="K83" si="53">J83*1000/25</f>
        <v>0</v>
      </c>
      <c r="L83" s="17"/>
    </row>
    <row r="84" spans="1:13" x14ac:dyDescent="0.2">
      <c r="A84" s="10"/>
      <c r="C84" s="12"/>
      <c r="D84" s="7" t="s">
        <v>4</v>
      </c>
      <c r="E84" s="38" t="str">
        <f>IF(E$30="","",E$30)</f>
        <v/>
      </c>
      <c r="F84" s="37" t="s">
        <v>58</v>
      </c>
      <c r="G84" s="77"/>
      <c r="H84" s="13" t="e">
        <f t="shared" si="43"/>
        <v>#DIV/0!</v>
      </c>
      <c r="I84" s="13">
        <f t="shared" si="44"/>
        <v>0</v>
      </c>
      <c r="J84" s="14"/>
      <c r="K84" s="80"/>
    </row>
    <row r="85" spans="1:13" x14ac:dyDescent="0.2">
      <c r="A85" s="10"/>
      <c r="C85" s="15"/>
      <c r="D85" s="71"/>
      <c r="E85" s="70"/>
      <c r="F85" s="75"/>
      <c r="G85" s="62"/>
      <c r="H85" s="8" t="e">
        <f t="shared" si="43"/>
        <v>#DIV/0!</v>
      </c>
      <c r="I85" s="8">
        <f t="shared" si="44"/>
        <v>0</v>
      </c>
      <c r="J85" s="8">
        <f t="shared" ref="J85" si="54">AVERAGE(I84:I85)</f>
        <v>0</v>
      </c>
      <c r="K85" s="79">
        <f t="shared" ref="K85" si="55">J85*100/25</f>
        <v>0</v>
      </c>
      <c r="L85" s="17"/>
      <c r="M85" s="2" t="str">
        <f>IF(L85="","",((((0.06666666667*100)/0.5)*#REF!)/#REF!))</f>
        <v/>
      </c>
    </row>
    <row r="86" spans="1:13" x14ac:dyDescent="0.2">
      <c r="A86" s="10"/>
      <c r="C86" s="15"/>
      <c r="D86" s="71"/>
      <c r="E86" s="70"/>
      <c r="F86" s="76" t="s">
        <v>0</v>
      </c>
      <c r="G86" s="78"/>
      <c r="H86" s="13" t="e">
        <f t="shared" si="43"/>
        <v>#DIV/0!</v>
      </c>
      <c r="I86" s="13">
        <f t="shared" si="44"/>
        <v>0</v>
      </c>
      <c r="J86" s="14"/>
      <c r="K86" s="80"/>
      <c r="L86" s="17"/>
    </row>
    <row r="87" spans="1:13" x14ac:dyDescent="0.2">
      <c r="A87" s="10"/>
      <c r="C87" s="15"/>
      <c r="D87" s="16"/>
      <c r="E87" s="52"/>
      <c r="F87" s="75"/>
      <c r="G87" s="62"/>
      <c r="H87" s="8" t="e">
        <f t="shared" si="43"/>
        <v>#DIV/0!</v>
      </c>
      <c r="I87" s="8">
        <f t="shared" si="44"/>
        <v>0</v>
      </c>
      <c r="J87" s="8">
        <f t="shared" ref="J87" si="56">AVERAGE(I86:I87)</f>
        <v>0</v>
      </c>
      <c r="K87" s="79">
        <f t="shared" ref="K87" si="57">J87*1000/25</f>
        <v>0</v>
      </c>
      <c r="L87" s="17"/>
    </row>
    <row r="88" spans="1:13" x14ac:dyDescent="0.2">
      <c r="A88" s="10"/>
      <c r="C88" s="12"/>
      <c r="D88" s="7" t="s">
        <v>5</v>
      </c>
      <c r="E88" s="38" t="str">
        <f>IF(E$32="","",E$32)</f>
        <v/>
      </c>
      <c r="F88" s="37" t="s">
        <v>58</v>
      </c>
      <c r="G88" s="77"/>
      <c r="H88" s="13" t="e">
        <f t="shared" si="43"/>
        <v>#DIV/0!</v>
      </c>
      <c r="I88" s="13">
        <f t="shared" si="44"/>
        <v>0</v>
      </c>
      <c r="J88" s="14"/>
      <c r="K88" s="80"/>
    </row>
    <row r="89" spans="1:13" x14ac:dyDescent="0.2">
      <c r="A89" s="10"/>
      <c r="C89" s="15"/>
      <c r="D89" s="71"/>
      <c r="E89" s="70"/>
      <c r="F89" s="75"/>
      <c r="G89" s="62"/>
      <c r="H89" s="8" t="e">
        <f t="shared" si="43"/>
        <v>#DIV/0!</v>
      </c>
      <c r="I89" s="8">
        <f t="shared" si="44"/>
        <v>0</v>
      </c>
      <c r="J89" s="8">
        <f t="shared" ref="J89" si="58">AVERAGE(I88:I89)</f>
        <v>0</v>
      </c>
      <c r="K89" s="79">
        <f t="shared" ref="K89" si="59">J89*100/25</f>
        <v>0</v>
      </c>
      <c r="L89" s="17"/>
      <c r="M89" s="2" t="str">
        <f>IF(L89="","",((((0.06666666667*100)/0.5)*#REF!)/#REF!))</f>
        <v/>
      </c>
    </row>
    <row r="90" spans="1:13" x14ac:dyDescent="0.2">
      <c r="A90" s="10"/>
      <c r="C90" s="15"/>
      <c r="D90" s="71"/>
      <c r="E90" s="70"/>
      <c r="F90" s="76" t="s">
        <v>0</v>
      </c>
      <c r="G90" s="78"/>
      <c r="H90" s="13" t="e">
        <f t="shared" si="43"/>
        <v>#DIV/0!</v>
      </c>
      <c r="I90" s="13">
        <f t="shared" si="44"/>
        <v>0</v>
      </c>
      <c r="J90" s="14"/>
      <c r="K90" s="80"/>
      <c r="L90" s="17"/>
    </row>
    <row r="91" spans="1:13" x14ac:dyDescent="0.2">
      <c r="A91" s="10"/>
      <c r="C91" s="15"/>
      <c r="D91" s="16"/>
      <c r="E91" s="52"/>
      <c r="F91" s="75"/>
      <c r="G91" s="62"/>
      <c r="H91" s="8" t="e">
        <f t="shared" si="43"/>
        <v>#DIV/0!</v>
      </c>
      <c r="I91" s="8">
        <f t="shared" si="44"/>
        <v>0</v>
      </c>
      <c r="J91" s="8">
        <f t="shared" ref="J91" si="60">AVERAGE(I90:I91)</f>
        <v>0</v>
      </c>
      <c r="K91" s="79">
        <f t="shared" ref="K91" si="61">J91*1000/25</f>
        <v>0</v>
      </c>
      <c r="L91" s="17"/>
    </row>
    <row r="92" spans="1:13" x14ac:dyDescent="0.2">
      <c r="A92" s="10"/>
      <c r="C92" s="12"/>
      <c r="D92" s="7" t="s">
        <v>6</v>
      </c>
      <c r="E92" s="38" t="str">
        <f>IF(E$34="","",E$34)</f>
        <v/>
      </c>
      <c r="F92" s="37" t="s">
        <v>58</v>
      </c>
      <c r="G92" s="77"/>
      <c r="H92" s="13" t="e">
        <f t="shared" si="43"/>
        <v>#DIV/0!</v>
      </c>
      <c r="I92" s="13">
        <f t="shared" si="44"/>
        <v>0</v>
      </c>
      <c r="J92" s="14"/>
      <c r="K92" s="80"/>
    </row>
    <row r="93" spans="1:13" x14ac:dyDescent="0.2">
      <c r="A93" s="10"/>
      <c r="C93" s="15"/>
      <c r="D93" s="71"/>
      <c r="E93" s="70"/>
      <c r="F93" s="75"/>
      <c r="G93" s="62"/>
      <c r="H93" s="8" t="e">
        <f t="shared" si="43"/>
        <v>#DIV/0!</v>
      </c>
      <c r="I93" s="8">
        <f t="shared" si="44"/>
        <v>0</v>
      </c>
      <c r="J93" s="8">
        <f t="shared" ref="J93" si="62">AVERAGE(I92:I93)</f>
        <v>0</v>
      </c>
      <c r="K93" s="79">
        <f t="shared" ref="K93" si="63">J93*100/25</f>
        <v>0</v>
      </c>
      <c r="L93" s="17"/>
      <c r="M93" s="2" t="str">
        <f>IF(L93="","",((((0.06666666667*100)/0.5)*#REF!)/#REF!))</f>
        <v/>
      </c>
    </row>
    <row r="94" spans="1:13" x14ac:dyDescent="0.2">
      <c r="A94" s="10"/>
      <c r="C94" s="15"/>
      <c r="D94" s="71"/>
      <c r="E94" s="70"/>
      <c r="F94" s="76" t="s">
        <v>0</v>
      </c>
      <c r="G94" s="78"/>
      <c r="H94" s="13" t="e">
        <f t="shared" si="43"/>
        <v>#DIV/0!</v>
      </c>
      <c r="I94" s="13">
        <f t="shared" si="44"/>
        <v>0</v>
      </c>
      <c r="J94" s="14"/>
      <c r="K94" s="80"/>
      <c r="L94" s="17"/>
    </row>
    <row r="95" spans="1:13" x14ac:dyDescent="0.2">
      <c r="A95" s="10"/>
      <c r="C95" s="15"/>
      <c r="D95" s="16"/>
      <c r="E95" s="52"/>
      <c r="F95" s="75"/>
      <c r="G95" s="62"/>
      <c r="H95" s="8" t="e">
        <f t="shared" si="43"/>
        <v>#DIV/0!</v>
      </c>
      <c r="I95" s="8">
        <f t="shared" si="44"/>
        <v>0</v>
      </c>
      <c r="J95" s="8">
        <f t="shared" ref="J95" si="64">AVERAGE(I94:I95)</f>
        <v>0</v>
      </c>
      <c r="K95" s="79">
        <f t="shared" ref="K95" si="65">J95*1000/25</f>
        <v>0</v>
      </c>
      <c r="L95" s="17"/>
    </row>
    <row r="96" spans="1:13" x14ac:dyDescent="0.2">
      <c r="A96" s="10"/>
      <c r="C96" s="12"/>
      <c r="D96" s="7" t="s">
        <v>7</v>
      </c>
      <c r="E96" s="38" t="str">
        <f>IF(E$36="","",E$36)</f>
        <v/>
      </c>
      <c r="F96" s="37" t="s">
        <v>58</v>
      </c>
      <c r="G96" s="77"/>
      <c r="H96" s="13" t="e">
        <f t="shared" si="43"/>
        <v>#DIV/0!</v>
      </c>
      <c r="I96" s="13">
        <f t="shared" si="44"/>
        <v>0</v>
      </c>
      <c r="J96" s="14"/>
      <c r="K96" s="80"/>
    </row>
    <row r="97" spans="1:13" x14ac:dyDescent="0.2">
      <c r="A97" s="10"/>
      <c r="C97" s="15"/>
      <c r="D97" s="71"/>
      <c r="E97" s="70"/>
      <c r="F97" s="75"/>
      <c r="G97" s="62"/>
      <c r="H97" s="8" t="e">
        <f t="shared" si="43"/>
        <v>#DIV/0!</v>
      </c>
      <c r="I97" s="8">
        <f t="shared" si="44"/>
        <v>0</v>
      </c>
      <c r="J97" s="8">
        <f t="shared" ref="J97" si="66">AVERAGE(I96:I97)</f>
        <v>0</v>
      </c>
      <c r="K97" s="79">
        <f t="shared" ref="K97" si="67">J97*100/25</f>
        <v>0</v>
      </c>
      <c r="L97" s="17"/>
      <c r="M97" s="2" t="str">
        <f>IF(L97="","",((((0.06666666667*100)/0.5)*#REF!)/#REF!))</f>
        <v/>
      </c>
    </row>
    <row r="98" spans="1:13" x14ac:dyDescent="0.2">
      <c r="A98" s="10"/>
      <c r="C98" s="15"/>
      <c r="D98" s="71"/>
      <c r="E98" s="70"/>
      <c r="F98" s="76" t="s">
        <v>0</v>
      </c>
      <c r="G98" s="78"/>
      <c r="H98" s="13" t="e">
        <f t="shared" si="43"/>
        <v>#DIV/0!</v>
      </c>
      <c r="I98" s="13">
        <f t="shared" si="44"/>
        <v>0</v>
      </c>
      <c r="J98" s="14"/>
      <c r="K98" s="80"/>
      <c r="L98" s="17"/>
    </row>
    <row r="99" spans="1:13" x14ac:dyDescent="0.2">
      <c r="A99" s="10"/>
      <c r="C99" s="15"/>
      <c r="D99" s="16"/>
      <c r="E99" s="52"/>
      <c r="F99" s="75"/>
      <c r="G99" s="62"/>
      <c r="H99" s="8" t="e">
        <f t="shared" si="43"/>
        <v>#DIV/0!</v>
      </c>
      <c r="I99" s="8">
        <f t="shared" si="44"/>
        <v>0</v>
      </c>
      <c r="J99" s="8">
        <f t="shared" ref="J99" si="68">AVERAGE(I98:I99)</f>
        <v>0</v>
      </c>
      <c r="K99" s="79">
        <f t="shared" ref="K99" si="69">J99*1000/25</f>
        <v>0</v>
      </c>
      <c r="L99" s="17"/>
    </row>
    <row r="100" spans="1:13" x14ac:dyDescent="0.2">
      <c r="A100" s="10"/>
      <c r="C100" s="12"/>
      <c r="D100" s="7" t="s">
        <v>8</v>
      </c>
      <c r="E100" s="38" t="str">
        <f>IF(E$38="","",E$38)</f>
        <v/>
      </c>
      <c r="F100" s="37" t="s">
        <v>58</v>
      </c>
      <c r="G100" s="77"/>
      <c r="H100" s="13" t="e">
        <f t="shared" si="43"/>
        <v>#DIV/0!</v>
      </c>
      <c r="I100" s="13">
        <f t="shared" si="44"/>
        <v>0</v>
      </c>
      <c r="J100" s="14"/>
      <c r="K100" s="80"/>
    </row>
    <row r="101" spans="1:13" x14ac:dyDescent="0.2">
      <c r="A101" s="10"/>
      <c r="C101" s="15"/>
      <c r="D101" s="71"/>
      <c r="E101" s="70"/>
      <c r="F101" s="75"/>
      <c r="G101" s="62"/>
      <c r="H101" s="8" t="e">
        <f t="shared" si="43"/>
        <v>#DIV/0!</v>
      </c>
      <c r="I101" s="8">
        <f t="shared" si="44"/>
        <v>0</v>
      </c>
      <c r="J101" s="8">
        <f t="shared" ref="J101" si="70">AVERAGE(I100:I101)</f>
        <v>0</v>
      </c>
      <c r="K101" s="79">
        <f t="shared" ref="K101" si="71">J101*100/25</f>
        <v>0</v>
      </c>
      <c r="L101" s="17"/>
      <c r="M101" s="2" t="str">
        <f>IF(L101="","",((((0.06666666667*100)/0.5)*#REF!)/#REF!))</f>
        <v/>
      </c>
    </row>
    <row r="102" spans="1:13" x14ac:dyDescent="0.2">
      <c r="A102" s="10"/>
      <c r="C102" s="15"/>
      <c r="D102" s="71"/>
      <c r="E102" s="70"/>
      <c r="F102" s="76" t="s">
        <v>0</v>
      </c>
      <c r="G102" s="78"/>
      <c r="H102" s="13" t="e">
        <f t="shared" si="43"/>
        <v>#DIV/0!</v>
      </c>
      <c r="I102" s="13">
        <f t="shared" si="44"/>
        <v>0</v>
      </c>
      <c r="J102" s="14"/>
      <c r="K102" s="80"/>
      <c r="L102" s="17"/>
    </row>
    <row r="103" spans="1:13" x14ac:dyDescent="0.2">
      <c r="A103" s="10"/>
      <c r="C103" s="15"/>
      <c r="D103" s="16"/>
      <c r="E103" s="52"/>
      <c r="F103" s="75"/>
      <c r="G103" s="62"/>
      <c r="H103" s="8" t="e">
        <f t="shared" si="43"/>
        <v>#DIV/0!</v>
      </c>
      <c r="I103" s="8">
        <f t="shared" si="44"/>
        <v>0</v>
      </c>
      <c r="J103" s="8">
        <f t="shared" ref="J103" si="72">AVERAGE(I102:I103)</f>
        <v>0</v>
      </c>
      <c r="K103" s="79">
        <f t="shared" ref="K103" si="73">J103*1000/25</f>
        <v>0</v>
      </c>
      <c r="L103" s="17"/>
    </row>
    <row r="104" spans="1:13" x14ac:dyDescent="0.2">
      <c r="A104" s="10"/>
      <c r="C104" s="12"/>
      <c r="D104" s="7" t="s">
        <v>9</v>
      </c>
      <c r="E104" s="38" t="str">
        <f>IF(E$40="","",E$40)</f>
        <v/>
      </c>
      <c r="F104" s="37" t="s">
        <v>58</v>
      </c>
      <c r="G104" s="77"/>
      <c r="H104" s="13" t="e">
        <f t="shared" si="43"/>
        <v>#DIV/0!</v>
      </c>
      <c r="I104" s="13">
        <f t="shared" si="44"/>
        <v>0</v>
      </c>
      <c r="J104" s="14"/>
      <c r="K104" s="80"/>
    </row>
    <row r="105" spans="1:13" x14ac:dyDescent="0.2">
      <c r="A105" s="10"/>
      <c r="C105" s="15"/>
      <c r="D105" s="71"/>
      <c r="E105" s="70"/>
      <c r="F105" s="75"/>
      <c r="G105" s="62"/>
      <c r="H105" s="8" t="e">
        <f t="shared" si="43"/>
        <v>#DIV/0!</v>
      </c>
      <c r="I105" s="8">
        <f t="shared" si="44"/>
        <v>0</v>
      </c>
      <c r="J105" s="8">
        <f t="shared" ref="J105" si="74">AVERAGE(I104:I105)</f>
        <v>0</v>
      </c>
      <c r="K105" s="79">
        <f t="shared" ref="K105" si="75">J105*100/25</f>
        <v>0</v>
      </c>
      <c r="L105" s="17"/>
      <c r="M105" s="2" t="str">
        <f>IF(L105="","",((((0.06666666667*100)/0.5)*#REF!)/#REF!))</f>
        <v/>
      </c>
    </row>
    <row r="106" spans="1:13" x14ac:dyDescent="0.2">
      <c r="A106" s="10"/>
      <c r="C106" s="15"/>
      <c r="D106" s="71"/>
      <c r="E106" s="70"/>
      <c r="F106" s="76" t="s">
        <v>0</v>
      </c>
      <c r="G106" s="78"/>
      <c r="H106" s="13" t="e">
        <f t="shared" si="43"/>
        <v>#DIV/0!</v>
      </c>
      <c r="I106" s="13">
        <f t="shared" si="44"/>
        <v>0</v>
      </c>
      <c r="J106" s="14"/>
      <c r="K106" s="80"/>
      <c r="L106" s="17"/>
    </row>
    <row r="107" spans="1:13" x14ac:dyDescent="0.2">
      <c r="A107" s="10"/>
      <c r="C107" s="15"/>
      <c r="D107" s="16"/>
      <c r="E107" s="52"/>
      <c r="F107" s="75"/>
      <c r="G107" s="62"/>
      <c r="H107" s="8" t="e">
        <f t="shared" si="43"/>
        <v>#DIV/0!</v>
      </c>
      <c r="I107" s="8">
        <f t="shared" si="44"/>
        <v>0</v>
      </c>
      <c r="J107" s="8">
        <f t="shared" ref="J107" si="76">AVERAGE(I106:I107)</f>
        <v>0</v>
      </c>
      <c r="K107" s="79">
        <f t="shared" ref="K107" si="77">J107*1000/25</f>
        <v>0</v>
      </c>
      <c r="L107" s="17"/>
    </row>
    <row r="108" spans="1:13" x14ac:dyDescent="0.2">
      <c r="A108" s="10"/>
      <c r="C108" s="12"/>
      <c r="D108" s="7" t="s">
        <v>10</v>
      </c>
      <c r="E108" s="38" t="str">
        <f>IF(E$42="","",E$42)</f>
        <v/>
      </c>
      <c r="F108" s="37" t="s">
        <v>58</v>
      </c>
      <c r="G108" s="77"/>
      <c r="H108" s="13" t="e">
        <f t="shared" si="43"/>
        <v>#DIV/0!</v>
      </c>
      <c r="I108" s="13">
        <f t="shared" si="44"/>
        <v>0</v>
      </c>
      <c r="J108" s="14"/>
      <c r="K108" s="80"/>
    </row>
    <row r="109" spans="1:13" x14ac:dyDescent="0.2">
      <c r="A109" s="10"/>
      <c r="C109" s="15"/>
      <c r="D109" s="71"/>
      <c r="E109" s="70"/>
      <c r="F109" s="75"/>
      <c r="G109" s="62"/>
      <c r="H109" s="8" t="e">
        <f t="shared" si="43"/>
        <v>#DIV/0!</v>
      </c>
      <c r="I109" s="8">
        <f t="shared" si="44"/>
        <v>0</v>
      </c>
      <c r="J109" s="8">
        <f t="shared" ref="J109" si="78">AVERAGE(I108:I109)</f>
        <v>0</v>
      </c>
      <c r="K109" s="79">
        <f t="shared" ref="K109" si="79">J109*100/25</f>
        <v>0</v>
      </c>
      <c r="L109" s="17"/>
      <c r="M109" s="2" t="str">
        <f>IF(L109="","",((((0.06666666667*100)/0.5)*#REF!)/#REF!))</f>
        <v/>
      </c>
    </row>
    <row r="110" spans="1:13" x14ac:dyDescent="0.2">
      <c r="A110" s="10"/>
      <c r="C110" s="15"/>
      <c r="D110" s="71"/>
      <c r="E110" s="70"/>
      <c r="F110" s="76" t="s">
        <v>0</v>
      </c>
      <c r="G110" s="78"/>
      <c r="H110" s="13" t="e">
        <f t="shared" si="43"/>
        <v>#DIV/0!</v>
      </c>
      <c r="I110" s="13">
        <f t="shared" si="44"/>
        <v>0</v>
      </c>
      <c r="J110" s="14"/>
      <c r="K110" s="80"/>
      <c r="L110" s="17"/>
    </row>
    <row r="111" spans="1:13" x14ac:dyDescent="0.2">
      <c r="A111" s="10"/>
      <c r="C111" s="15"/>
      <c r="D111" s="16"/>
      <c r="E111" s="52"/>
      <c r="F111" s="75"/>
      <c r="G111" s="62"/>
      <c r="H111" s="8" t="e">
        <f t="shared" si="43"/>
        <v>#DIV/0!</v>
      </c>
      <c r="I111" s="8">
        <f t="shared" si="44"/>
        <v>0</v>
      </c>
      <c r="J111" s="8">
        <f t="shared" ref="J111" si="80">AVERAGE(I110:I111)</f>
        <v>0</v>
      </c>
      <c r="K111" s="79">
        <f t="shared" ref="K111" si="81">J111*1000/25</f>
        <v>0</v>
      </c>
      <c r="L111" s="17"/>
    </row>
    <row r="112" spans="1:13" x14ac:dyDescent="0.2">
      <c r="A112" s="10"/>
      <c r="C112" s="15"/>
      <c r="D112" s="72" t="s">
        <v>11</v>
      </c>
      <c r="E112" s="38" t="str">
        <f>IF(E$44="","",E$44)</f>
        <v/>
      </c>
      <c r="F112" s="37" t="s">
        <v>58</v>
      </c>
      <c r="G112" s="77"/>
      <c r="H112" s="13" t="e">
        <f t="shared" si="43"/>
        <v>#DIV/0!</v>
      </c>
      <c r="I112" s="13">
        <f t="shared" si="44"/>
        <v>0</v>
      </c>
      <c r="J112" s="14"/>
      <c r="K112" s="80"/>
    </row>
    <row r="113" spans="1:13" x14ac:dyDescent="0.2">
      <c r="A113" s="10"/>
      <c r="C113" s="15"/>
      <c r="D113" s="73"/>
      <c r="E113" s="70"/>
      <c r="F113" s="75"/>
      <c r="G113" s="62"/>
      <c r="H113" s="8" t="e">
        <f t="shared" si="43"/>
        <v>#DIV/0!</v>
      </c>
      <c r="I113" s="8">
        <f t="shared" si="44"/>
        <v>0</v>
      </c>
      <c r="J113" s="8">
        <f t="shared" ref="J113" si="82">AVERAGE(I112:I113)</f>
        <v>0</v>
      </c>
      <c r="K113" s="79">
        <f t="shared" ref="K113" si="83">J113*100/25</f>
        <v>0</v>
      </c>
      <c r="L113" s="17"/>
      <c r="M113" s="2" t="str">
        <f>IF(L113="","",((((0.06666666667*100)/0.5)*#REF!)/#REF!))</f>
        <v/>
      </c>
    </row>
    <row r="114" spans="1:13" x14ac:dyDescent="0.2">
      <c r="A114" s="10"/>
      <c r="C114" s="15"/>
      <c r="D114" s="73"/>
      <c r="E114" s="70"/>
      <c r="F114" s="76" t="s">
        <v>0</v>
      </c>
      <c r="G114" s="78"/>
      <c r="H114" s="13" t="e">
        <f t="shared" si="43"/>
        <v>#DIV/0!</v>
      </c>
      <c r="I114" s="13">
        <f t="shared" si="44"/>
        <v>0</v>
      </c>
      <c r="J114" s="14"/>
      <c r="K114" s="80"/>
      <c r="L114" s="17"/>
    </row>
    <row r="115" spans="1:13" x14ac:dyDescent="0.2">
      <c r="A115" s="10"/>
      <c r="C115" s="15"/>
      <c r="D115" s="74"/>
      <c r="E115" s="75"/>
      <c r="F115" s="75"/>
      <c r="G115" s="62"/>
      <c r="H115" s="8" t="e">
        <f t="shared" si="43"/>
        <v>#DIV/0!</v>
      </c>
      <c r="I115" s="8">
        <f t="shared" si="44"/>
        <v>0</v>
      </c>
      <c r="J115" s="8">
        <f t="shared" ref="J115" si="84">AVERAGE(I114:I115)</f>
        <v>0</v>
      </c>
      <c r="K115" s="79">
        <f t="shared" ref="K115" si="85">J115*1000/25</f>
        <v>0</v>
      </c>
      <c r="L115" s="17"/>
    </row>
    <row r="116" spans="1:13" x14ac:dyDescent="0.2">
      <c r="A116" s="11"/>
      <c r="J116" s="17"/>
    </row>
    <row r="117" spans="1:13" x14ac:dyDescent="0.2">
      <c r="A117" s="11"/>
      <c r="J117" s="17"/>
    </row>
    <row r="118" spans="1:13" ht="25.5" x14ac:dyDescent="0.2">
      <c r="A118" s="11"/>
      <c r="E118" s="41" t="s">
        <v>33</v>
      </c>
      <c r="F118" s="42" t="s">
        <v>28</v>
      </c>
      <c r="G118" s="43" t="s">
        <v>29</v>
      </c>
      <c r="J118" s="17"/>
    </row>
    <row r="119" spans="1:13" x14ac:dyDescent="0.2">
      <c r="A119" s="11"/>
      <c r="B119" s="3" t="s">
        <v>43</v>
      </c>
      <c r="C119" s="3"/>
      <c r="D119" s="33" t="s">
        <v>12</v>
      </c>
      <c r="E119" s="50">
        <f>LOG(F135)</f>
        <v>5</v>
      </c>
      <c r="F119" s="61"/>
      <c r="G119" s="68"/>
      <c r="H119" s="18" t="s">
        <v>24</v>
      </c>
      <c r="I119" s="26" t="e">
        <f>SLOPE(G119:G128,E119:E128)</f>
        <v>#DIV/0!</v>
      </c>
    </row>
    <row r="120" spans="1:13" x14ac:dyDescent="0.2">
      <c r="A120" s="11"/>
      <c r="D120" s="34" t="s">
        <v>12</v>
      </c>
      <c r="E120" s="51">
        <f>LOG(F135)</f>
        <v>5</v>
      </c>
      <c r="F120" s="63"/>
      <c r="G120" s="69"/>
      <c r="H120" s="18" t="s">
        <v>25</v>
      </c>
      <c r="I120" s="26" t="e">
        <f>INTERCEPT(G119:G128,E119:E128)</f>
        <v>#DIV/0!</v>
      </c>
    </row>
    <row r="121" spans="1:13" x14ac:dyDescent="0.2">
      <c r="A121" s="11"/>
      <c r="D121" s="33" t="s">
        <v>13</v>
      </c>
      <c r="E121" s="50">
        <f>E119-1</f>
        <v>4</v>
      </c>
      <c r="F121" s="61"/>
      <c r="G121" s="68"/>
      <c r="H121" s="27" t="s">
        <v>26</v>
      </c>
      <c r="I121" s="26" t="e">
        <f>RSQ(G119:G128,E119:E128)</f>
        <v>#DIV/0!</v>
      </c>
    </row>
    <row r="122" spans="1:13" x14ac:dyDescent="0.2">
      <c r="A122" s="11"/>
      <c r="D122" s="34" t="s">
        <v>13</v>
      </c>
      <c r="E122" s="51">
        <f t="shared" ref="E122:E128" si="86">E120-1</f>
        <v>4</v>
      </c>
      <c r="F122" s="63"/>
      <c r="G122" s="69"/>
    </row>
    <row r="123" spans="1:13" x14ac:dyDescent="0.2">
      <c r="A123" s="11"/>
      <c r="D123" s="33" t="s">
        <v>14</v>
      </c>
      <c r="E123" s="50">
        <f t="shared" si="86"/>
        <v>3</v>
      </c>
      <c r="F123" s="61"/>
      <c r="G123" s="68"/>
    </row>
    <row r="124" spans="1:13" x14ac:dyDescent="0.2">
      <c r="A124" s="11"/>
      <c r="D124" s="34" t="s">
        <v>14</v>
      </c>
      <c r="E124" s="51">
        <f t="shared" si="86"/>
        <v>3</v>
      </c>
      <c r="F124" s="63"/>
      <c r="G124" s="69"/>
    </row>
    <row r="125" spans="1:13" x14ac:dyDescent="0.2">
      <c r="A125" s="11"/>
      <c r="D125" s="33" t="s">
        <v>15</v>
      </c>
      <c r="E125" s="50">
        <f t="shared" si="86"/>
        <v>2</v>
      </c>
      <c r="F125" s="61"/>
      <c r="G125" s="68"/>
    </row>
    <row r="126" spans="1:13" x14ac:dyDescent="0.2">
      <c r="A126" s="11"/>
      <c r="D126" s="34" t="s">
        <v>15</v>
      </c>
      <c r="E126" s="51">
        <f t="shared" si="86"/>
        <v>2</v>
      </c>
      <c r="F126" s="63"/>
      <c r="G126" s="69"/>
    </row>
    <row r="127" spans="1:13" x14ac:dyDescent="0.2">
      <c r="A127" s="11"/>
      <c r="D127" s="33" t="s">
        <v>16</v>
      </c>
      <c r="E127" s="50">
        <f t="shared" si="86"/>
        <v>1</v>
      </c>
      <c r="F127" s="61"/>
      <c r="G127" s="68"/>
    </row>
    <row r="128" spans="1:13" x14ac:dyDescent="0.2">
      <c r="A128" s="11"/>
      <c r="D128" s="34" t="s">
        <v>16</v>
      </c>
      <c r="E128" s="51">
        <f t="shared" si="86"/>
        <v>1</v>
      </c>
      <c r="F128" s="63"/>
      <c r="G128" s="69"/>
    </row>
    <row r="129" spans="1:13" x14ac:dyDescent="0.2">
      <c r="A129" s="11"/>
    </row>
    <row r="130" spans="1:13" x14ac:dyDescent="0.2">
      <c r="A130" s="11"/>
      <c r="F130" s="5" t="e">
        <f>IF(I119&lt;-3.6,"SLOPE TOO HIGH!!!",IF(I119&gt;-3.1,"SLOPE TOO LOW!!!",""))</f>
        <v>#DIV/0!</v>
      </c>
    </row>
    <row r="131" spans="1:13" x14ac:dyDescent="0.2">
      <c r="A131" s="11"/>
      <c r="F131" s="5" t="e">
        <f>IF(I121&lt;F133,"RSQ TOO LOW!!!","")</f>
        <v>#DIV/0!</v>
      </c>
    </row>
    <row r="132" spans="1:13" x14ac:dyDescent="0.2">
      <c r="A132" s="11"/>
    </row>
    <row r="133" spans="1:13" x14ac:dyDescent="0.2">
      <c r="A133" s="11"/>
      <c r="E133" s="2" t="s">
        <v>34</v>
      </c>
      <c r="F133" s="60">
        <v>0.98</v>
      </c>
    </row>
    <row r="134" spans="1:13" x14ac:dyDescent="0.2">
      <c r="A134" s="11"/>
    </row>
    <row r="135" spans="1:13" x14ac:dyDescent="0.2">
      <c r="A135" s="11"/>
      <c r="E135" s="2" t="s">
        <v>17</v>
      </c>
      <c r="F135" s="60">
        <v>100000</v>
      </c>
    </row>
    <row r="136" spans="1:13" x14ac:dyDescent="0.2">
      <c r="A136" s="11"/>
    </row>
    <row r="137" spans="1:13" x14ac:dyDescent="0.2">
      <c r="A137" s="11"/>
    </row>
    <row r="138" spans="1:13" ht="25.5" x14ac:dyDescent="0.2">
      <c r="A138" s="10"/>
      <c r="D138" s="6"/>
      <c r="E138" s="37" t="s">
        <v>30</v>
      </c>
      <c r="F138" s="32" t="s">
        <v>57</v>
      </c>
      <c r="G138" s="40" t="s">
        <v>31</v>
      </c>
      <c r="H138" s="32" t="s">
        <v>41</v>
      </c>
      <c r="I138" s="38" t="s">
        <v>18</v>
      </c>
      <c r="J138" s="38" t="s">
        <v>42</v>
      </c>
      <c r="K138" s="39" t="s">
        <v>19</v>
      </c>
    </row>
    <row r="139" spans="1:13" x14ac:dyDescent="0.2">
      <c r="A139" s="11"/>
      <c r="C139" s="12"/>
      <c r="D139" s="7" t="s">
        <v>1</v>
      </c>
      <c r="E139" s="38" t="str">
        <f>IF(E$24="","",E$24)</f>
        <v/>
      </c>
      <c r="F139" s="37" t="s">
        <v>58</v>
      </c>
      <c r="G139" s="77"/>
      <c r="H139" s="13" t="e">
        <f t="shared" ref="H139:H182" si="87">((G139-$I$120)/$I$119)</f>
        <v>#DIV/0!</v>
      </c>
      <c r="I139" s="13">
        <f>IF(G139="",0,10^H139)</f>
        <v>0</v>
      </c>
      <c r="J139" s="14"/>
      <c r="K139" s="80"/>
    </row>
    <row r="140" spans="1:13" x14ac:dyDescent="0.2">
      <c r="A140" s="11"/>
      <c r="C140" s="12"/>
      <c r="D140" s="71"/>
      <c r="E140" s="70"/>
      <c r="F140" s="75"/>
      <c r="G140" s="62"/>
      <c r="H140" s="8" t="e">
        <f t="shared" si="87"/>
        <v>#DIV/0!</v>
      </c>
      <c r="I140" s="8">
        <f>IF(G140="",0,10^H140)</f>
        <v>0</v>
      </c>
      <c r="J140" s="8">
        <f>AVERAGE(I139:I140)</f>
        <v>0</v>
      </c>
      <c r="K140" s="79">
        <f>J140*100/25</f>
        <v>0</v>
      </c>
    </row>
    <row r="141" spans="1:13" x14ac:dyDescent="0.2">
      <c r="A141" s="11"/>
      <c r="C141" s="12"/>
      <c r="D141" s="71"/>
      <c r="E141" s="70"/>
      <c r="F141" s="76" t="s">
        <v>0</v>
      </c>
      <c r="G141" s="78"/>
      <c r="H141" s="13" t="e">
        <f t="shared" si="87"/>
        <v>#DIV/0!</v>
      </c>
      <c r="I141" s="13">
        <f t="shared" ref="I141:I182" si="88">IF(G141="",0,10^H141)</f>
        <v>0</v>
      </c>
      <c r="J141" s="14"/>
      <c r="K141" s="80"/>
    </row>
    <row r="142" spans="1:13" x14ac:dyDescent="0.2">
      <c r="A142" s="10"/>
      <c r="C142" s="15"/>
      <c r="D142" s="16"/>
      <c r="E142" s="52"/>
      <c r="F142" s="75"/>
      <c r="G142" s="62"/>
      <c r="H142" s="8" t="e">
        <f t="shared" si="87"/>
        <v>#DIV/0!</v>
      </c>
      <c r="I142" s="8">
        <f t="shared" si="88"/>
        <v>0</v>
      </c>
      <c r="J142" s="8">
        <f t="shared" ref="J142" si="89">AVERAGE(I141:I142)</f>
        <v>0</v>
      </c>
      <c r="K142" s="79">
        <f>J142*1000/25</f>
        <v>0</v>
      </c>
      <c r="L142" s="17"/>
      <c r="M142" s="2" t="str">
        <f>IF(L142="","",((((0.06666666667*100)/0.5)*#REF!)/#REF!))</f>
        <v/>
      </c>
    </row>
    <row r="143" spans="1:13" x14ac:dyDescent="0.2">
      <c r="A143" s="10"/>
      <c r="C143" s="12"/>
      <c r="D143" s="7" t="s">
        <v>2</v>
      </c>
      <c r="E143" s="38" t="str">
        <f>IF(E$26="","",E$26)</f>
        <v/>
      </c>
      <c r="F143" s="37" t="s">
        <v>58</v>
      </c>
      <c r="G143" s="77"/>
      <c r="H143" s="13" t="e">
        <f t="shared" si="87"/>
        <v>#DIV/0!</v>
      </c>
      <c r="I143" s="13">
        <f t="shared" si="88"/>
        <v>0</v>
      </c>
      <c r="J143" s="14"/>
      <c r="K143" s="80"/>
    </row>
    <row r="144" spans="1:13" x14ac:dyDescent="0.2">
      <c r="A144" s="10"/>
      <c r="C144" s="12"/>
      <c r="D144" s="71"/>
      <c r="E144" s="70"/>
      <c r="F144" s="75"/>
      <c r="G144" s="62"/>
      <c r="H144" s="8" t="e">
        <f t="shared" si="87"/>
        <v>#DIV/0!</v>
      </c>
      <c r="I144" s="8">
        <f t="shared" si="88"/>
        <v>0</v>
      </c>
      <c r="J144" s="8">
        <f t="shared" ref="J144" si="90">AVERAGE(I143:I144)</f>
        <v>0</v>
      </c>
      <c r="K144" s="79">
        <f t="shared" ref="K144" si="91">J144*100/25</f>
        <v>0</v>
      </c>
    </row>
    <row r="145" spans="1:13" x14ac:dyDescent="0.2">
      <c r="A145" s="10"/>
      <c r="C145" s="12"/>
      <c r="D145" s="71"/>
      <c r="E145" s="70"/>
      <c r="F145" s="76" t="s">
        <v>0</v>
      </c>
      <c r="G145" s="78"/>
      <c r="H145" s="13" t="e">
        <f t="shared" si="87"/>
        <v>#DIV/0!</v>
      </c>
      <c r="I145" s="13">
        <f t="shared" si="88"/>
        <v>0</v>
      </c>
      <c r="J145" s="14"/>
      <c r="K145" s="80"/>
    </row>
    <row r="146" spans="1:13" x14ac:dyDescent="0.2">
      <c r="A146" s="10"/>
      <c r="C146" s="15"/>
      <c r="D146" s="16"/>
      <c r="E146" s="52"/>
      <c r="F146" s="75"/>
      <c r="G146" s="62"/>
      <c r="H146" s="8" t="e">
        <f t="shared" si="87"/>
        <v>#DIV/0!</v>
      </c>
      <c r="I146" s="8">
        <f t="shared" si="88"/>
        <v>0</v>
      </c>
      <c r="J146" s="8">
        <f t="shared" ref="J146" si="92">AVERAGE(I145:I146)</f>
        <v>0</v>
      </c>
      <c r="K146" s="79">
        <f t="shared" ref="K146" si="93">J146*1000/25</f>
        <v>0</v>
      </c>
      <c r="L146" s="17"/>
      <c r="M146" s="2" t="str">
        <f>IF(L146="","",((((0.06666666667*100)/0.5)*#REF!)/#REF!))</f>
        <v/>
      </c>
    </row>
    <row r="147" spans="1:13" x14ac:dyDescent="0.2">
      <c r="A147" s="10"/>
      <c r="C147" s="12"/>
      <c r="D147" s="7" t="s">
        <v>3</v>
      </c>
      <c r="E147" s="38" t="str">
        <f>IF(E$28="","",E$28)</f>
        <v/>
      </c>
      <c r="F147" s="37" t="s">
        <v>58</v>
      </c>
      <c r="G147" s="77"/>
      <c r="H147" s="13" t="e">
        <f t="shared" si="87"/>
        <v>#DIV/0!</v>
      </c>
      <c r="I147" s="13">
        <f t="shared" si="88"/>
        <v>0</v>
      </c>
      <c r="J147" s="14"/>
      <c r="K147" s="80"/>
    </row>
    <row r="148" spans="1:13" x14ac:dyDescent="0.2">
      <c r="A148" s="10"/>
      <c r="C148" s="12"/>
      <c r="D148" s="71"/>
      <c r="E148" s="70"/>
      <c r="F148" s="75"/>
      <c r="G148" s="62"/>
      <c r="H148" s="8" t="e">
        <f t="shared" si="87"/>
        <v>#DIV/0!</v>
      </c>
      <c r="I148" s="8">
        <f t="shared" si="88"/>
        <v>0</v>
      </c>
      <c r="J148" s="8">
        <f t="shared" ref="J148" si="94">AVERAGE(I147:I148)</f>
        <v>0</v>
      </c>
      <c r="K148" s="79">
        <f t="shared" ref="K148" si="95">J148*100/25</f>
        <v>0</v>
      </c>
    </row>
    <row r="149" spans="1:13" x14ac:dyDescent="0.2">
      <c r="A149" s="10"/>
      <c r="C149" s="12"/>
      <c r="D149" s="71"/>
      <c r="E149" s="70"/>
      <c r="F149" s="76" t="s">
        <v>0</v>
      </c>
      <c r="G149" s="78"/>
      <c r="H149" s="13" t="e">
        <f t="shared" si="87"/>
        <v>#DIV/0!</v>
      </c>
      <c r="I149" s="13">
        <f t="shared" si="88"/>
        <v>0</v>
      </c>
      <c r="J149" s="14"/>
      <c r="K149" s="80"/>
    </row>
    <row r="150" spans="1:13" x14ac:dyDescent="0.2">
      <c r="A150" s="10"/>
      <c r="C150" s="15"/>
      <c r="D150" s="16"/>
      <c r="E150" s="52"/>
      <c r="F150" s="75"/>
      <c r="G150" s="62"/>
      <c r="H150" s="8" t="e">
        <f t="shared" si="87"/>
        <v>#DIV/0!</v>
      </c>
      <c r="I150" s="8">
        <f t="shared" si="88"/>
        <v>0</v>
      </c>
      <c r="J150" s="8">
        <f t="shared" ref="J150" si="96">AVERAGE(I149:I150)</f>
        <v>0</v>
      </c>
      <c r="K150" s="79">
        <f t="shared" ref="K150" si="97">J150*1000/25</f>
        <v>0</v>
      </c>
      <c r="L150" s="17"/>
      <c r="M150" s="2" t="str">
        <f>IF(L150="","",((((0.06666666667*100)/0.5)*#REF!)/#REF!))</f>
        <v/>
      </c>
    </row>
    <row r="151" spans="1:13" x14ac:dyDescent="0.2">
      <c r="A151" s="10"/>
      <c r="C151" s="12"/>
      <c r="D151" s="7" t="s">
        <v>4</v>
      </c>
      <c r="E151" s="38" t="str">
        <f>IF(E$30="","",E$30)</f>
        <v/>
      </c>
      <c r="F151" s="37" t="s">
        <v>58</v>
      </c>
      <c r="G151" s="77"/>
      <c r="H151" s="13" t="e">
        <f t="shared" si="87"/>
        <v>#DIV/0!</v>
      </c>
      <c r="I151" s="13">
        <f t="shared" si="88"/>
        <v>0</v>
      </c>
      <c r="J151" s="14"/>
      <c r="K151" s="80"/>
    </row>
    <row r="152" spans="1:13" x14ac:dyDescent="0.2">
      <c r="A152" s="10"/>
      <c r="C152" s="12"/>
      <c r="D152" s="71"/>
      <c r="E152" s="70"/>
      <c r="F152" s="75"/>
      <c r="G152" s="62"/>
      <c r="H152" s="8" t="e">
        <f t="shared" si="87"/>
        <v>#DIV/0!</v>
      </c>
      <c r="I152" s="8">
        <f t="shared" si="88"/>
        <v>0</v>
      </c>
      <c r="J152" s="8">
        <f t="shared" ref="J152" si="98">AVERAGE(I151:I152)</f>
        <v>0</v>
      </c>
      <c r="K152" s="79">
        <f t="shared" ref="K152" si="99">J152*100/25</f>
        <v>0</v>
      </c>
    </row>
    <row r="153" spans="1:13" x14ac:dyDescent="0.2">
      <c r="A153" s="10"/>
      <c r="C153" s="12"/>
      <c r="D153" s="71"/>
      <c r="E153" s="70"/>
      <c r="F153" s="76" t="s">
        <v>0</v>
      </c>
      <c r="G153" s="78"/>
      <c r="H153" s="13" t="e">
        <f t="shared" si="87"/>
        <v>#DIV/0!</v>
      </c>
      <c r="I153" s="13">
        <f t="shared" si="88"/>
        <v>0</v>
      </c>
      <c r="J153" s="14"/>
      <c r="K153" s="80"/>
    </row>
    <row r="154" spans="1:13" x14ac:dyDescent="0.2">
      <c r="A154" s="10"/>
      <c r="C154" s="15"/>
      <c r="D154" s="16"/>
      <c r="E154" s="52"/>
      <c r="F154" s="75"/>
      <c r="G154" s="62"/>
      <c r="H154" s="8" t="e">
        <f t="shared" si="87"/>
        <v>#DIV/0!</v>
      </c>
      <c r="I154" s="8">
        <f t="shared" si="88"/>
        <v>0</v>
      </c>
      <c r="J154" s="8">
        <f t="shared" ref="J154" si="100">AVERAGE(I153:I154)</f>
        <v>0</v>
      </c>
      <c r="K154" s="79">
        <f t="shared" ref="K154" si="101">J154*1000/25</f>
        <v>0</v>
      </c>
      <c r="L154" s="17"/>
      <c r="M154" s="2" t="str">
        <f>IF(L154="","",((((0.06666666667*100)/0.5)*#REF!)/#REF!))</f>
        <v/>
      </c>
    </row>
    <row r="155" spans="1:13" x14ac:dyDescent="0.2">
      <c r="A155" s="10"/>
      <c r="C155" s="12"/>
      <c r="D155" s="7" t="s">
        <v>5</v>
      </c>
      <c r="E155" s="38" t="str">
        <f>IF(E$32="","",E$32)</f>
        <v/>
      </c>
      <c r="F155" s="37" t="s">
        <v>58</v>
      </c>
      <c r="G155" s="77"/>
      <c r="H155" s="13" t="e">
        <f t="shared" si="87"/>
        <v>#DIV/0!</v>
      </c>
      <c r="I155" s="13">
        <f t="shared" si="88"/>
        <v>0</v>
      </c>
      <c r="J155" s="14"/>
      <c r="K155" s="80"/>
    </row>
    <row r="156" spans="1:13" x14ac:dyDescent="0.2">
      <c r="A156" s="10"/>
      <c r="C156" s="12"/>
      <c r="D156" s="71"/>
      <c r="E156" s="70"/>
      <c r="F156" s="75"/>
      <c r="G156" s="62"/>
      <c r="H156" s="8" t="e">
        <f t="shared" si="87"/>
        <v>#DIV/0!</v>
      </c>
      <c r="I156" s="8">
        <f t="shared" si="88"/>
        <v>0</v>
      </c>
      <c r="J156" s="8">
        <f t="shared" ref="J156" si="102">AVERAGE(I155:I156)</f>
        <v>0</v>
      </c>
      <c r="K156" s="79">
        <f t="shared" ref="K156" si="103">J156*100/25</f>
        <v>0</v>
      </c>
    </row>
    <row r="157" spans="1:13" x14ac:dyDescent="0.2">
      <c r="A157" s="10"/>
      <c r="C157" s="12"/>
      <c r="D157" s="71"/>
      <c r="E157" s="70"/>
      <c r="F157" s="76" t="s">
        <v>0</v>
      </c>
      <c r="G157" s="78"/>
      <c r="H157" s="13" t="e">
        <f t="shared" si="87"/>
        <v>#DIV/0!</v>
      </c>
      <c r="I157" s="13">
        <f t="shared" si="88"/>
        <v>0</v>
      </c>
      <c r="J157" s="14"/>
      <c r="K157" s="80"/>
    </row>
    <row r="158" spans="1:13" x14ac:dyDescent="0.2">
      <c r="A158" s="10"/>
      <c r="C158" s="15"/>
      <c r="D158" s="16"/>
      <c r="E158" s="52"/>
      <c r="F158" s="75"/>
      <c r="G158" s="62"/>
      <c r="H158" s="8" t="e">
        <f t="shared" si="87"/>
        <v>#DIV/0!</v>
      </c>
      <c r="I158" s="8">
        <f t="shared" si="88"/>
        <v>0</v>
      </c>
      <c r="J158" s="8">
        <f t="shared" ref="J158" si="104">AVERAGE(I157:I158)</f>
        <v>0</v>
      </c>
      <c r="K158" s="79">
        <f t="shared" ref="K158" si="105">J158*1000/25</f>
        <v>0</v>
      </c>
      <c r="L158" s="17"/>
      <c r="M158" s="2" t="str">
        <f>IF(L158="","",((((0.06666666667*100)/0.5)*#REF!)/#REF!))</f>
        <v/>
      </c>
    </row>
    <row r="159" spans="1:13" x14ac:dyDescent="0.2">
      <c r="A159" s="10"/>
      <c r="C159" s="12"/>
      <c r="D159" s="7" t="s">
        <v>6</v>
      </c>
      <c r="E159" s="38" t="str">
        <f>IF(E$34="","",E$34)</f>
        <v/>
      </c>
      <c r="F159" s="37" t="s">
        <v>58</v>
      </c>
      <c r="G159" s="77"/>
      <c r="H159" s="13" t="e">
        <f t="shared" si="87"/>
        <v>#DIV/0!</v>
      </c>
      <c r="I159" s="13">
        <f t="shared" si="88"/>
        <v>0</v>
      </c>
      <c r="J159" s="14"/>
      <c r="K159" s="80"/>
    </row>
    <row r="160" spans="1:13" x14ac:dyDescent="0.2">
      <c r="A160" s="10"/>
      <c r="C160" s="12"/>
      <c r="D160" s="71"/>
      <c r="E160" s="70"/>
      <c r="F160" s="75"/>
      <c r="G160" s="62"/>
      <c r="H160" s="8" t="e">
        <f t="shared" si="87"/>
        <v>#DIV/0!</v>
      </c>
      <c r="I160" s="8">
        <f t="shared" si="88"/>
        <v>0</v>
      </c>
      <c r="J160" s="8">
        <f t="shared" ref="J160" si="106">AVERAGE(I159:I160)</f>
        <v>0</v>
      </c>
      <c r="K160" s="79">
        <f t="shared" ref="K160" si="107">J160*100/25</f>
        <v>0</v>
      </c>
    </row>
    <row r="161" spans="1:13" x14ac:dyDescent="0.2">
      <c r="A161" s="10"/>
      <c r="C161" s="12"/>
      <c r="D161" s="71"/>
      <c r="E161" s="70"/>
      <c r="F161" s="76" t="s">
        <v>0</v>
      </c>
      <c r="G161" s="78"/>
      <c r="H161" s="13" t="e">
        <f t="shared" si="87"/>
        <v>#DIV/0!</v>
      </c>
      <c r="I161" s="13">
        <f t="shared" si="88"/>
        <v>0</v>
      </c>
      <c r="J161" s="14"/>
      <c r="K161" s="80"/>
    </row>
    <row r="162" spans="1:13" x14ac:dyDescent="0.2">
      <c r="A162" s="10"/>
      <c r="C162" s="15"/>
      <c r="D162" s="16"/>
      <c r="E162" s="52"/>
      <c r="F162" s="75"/>
      <c r="G162" s="62"/>
      <c r="H162" s="8" t="e">
        <f t="shared" si="87"/>
        <v>#DIV/0!</v>
      </c>
      <c r="I162" s="8">
        <f t="shared" si="88"/>
        <v>0</v>
      </c>
      <c r="J162" s="8">
        <f t="shared" ref="J162" si="108">AVERAGE(I161:I162)</f>
        <v>0</v>
      </c>
      <c r="K162" s="79">
        <f t="shared" ref="K162" si="109">J162*1000/25</f>
        <v>0</v>
      </c>
      <c r="L162" s="17"/>
      <c r="M162" s="2" t="str">
        <f>IF(L162="","",((((0.06666666667*100)/0.5)*#REF!)/#REF!))</f>
        <v/>
      </c>
    </row>
    <row r="163" spans="1:13" x14ac:dyDescent="0.2">
      <c r="A163" s="10"/>
      <c r="C163" s="12"/>
      <c r="D163" s="7" t="s">
        <v>7</v>
      </c>
      <c r="E163" s="38" t="str">
        <f>IF(E$36="","",E$36)</f>
        <v/>
      </c>
      <c r="F163" s="37" t="s">
        <v>58</v>
      </c>
      <c r="G163" s="77"/>
      <c r="H163" s="13" t="e">
        <f t="shared" si="87"/>
        <v>#DIV/0!</v>
      </c>
      <c r="I163" s="13">
        <f t="shared" si="88"/>
        <v>0</v>
      </c>
      <c r="J163" s="14"/>
      <c r="K163" s="80"/>
    </row>
    <row r="164" spans="1:13" x14ac:dyDescent="0.2">
      <c r="A164" s="10"/>
      <c r="C164" s="12"/>
      <c r="D164" s="71"/>
      <c r="E164" s="70"/>
      <c r="F164" s="75"/>
      <c r="G164" s="62"/>
      <c r="H164" s="8" t="e">
        <f t="shared" si="87"/>
        <v>#DIV/0!</v>
      </c>
      <c r="I164" s="8">
        <f t="shared" si="88"/>
        <v>0</v>
      </c>
      <c r="J164" s="8">
        <f t="shared" ref="J164" si="110">AVERAGE(I163:I164)</f>
        <v>0</v>
      </c>
      <c r="K164" s="79">
        <f t="shared" ref="K164" si="111">J164*100/25</f>
        <v>0</v>
      </c>
    </row>
    <row r="165" spans="1:13" x14ac:dyDescent="0.2">
      <c r="A165" s="10"/>
      <c r="C165" s="12"/>
      <c r="D165" s="71"/>
      <c r="E165" s="70"/>
      <c r="F165" s="76" t="s">
        <v>0</v>
      </c>
      <c r="G165" s="78"/>
      <c r="H165" s="13" t="e">
        <f t="shared" si="87"/>
        <v>#DIV/0!</v>
      </c>
      <c r="I165" s="13">
        <f t="shared" si="88"/>
        <v>0</v>
      </c>
      <c r="J165" s="14"/>
      <c r="K165" s="80"/>
    </row>
    <row r="166" spans="1:13" x14ac:dyDescent="0.2">
      <c r="A166" s="10"/>
      <c r="C166" s="15"/>
      <c r="D166" s="16"/>
      <c r="E166" s="52"/>
      <c r="F166" s="75"/>
      <c r="G166" s="62"/>
      <c r="H166" s="8" t="e">
        <f t="shared" si="87"/>
        <v>#DIV/0!</v>
      </c>
      <c r="I166" s="8">
        <f t="shared" si="88"/>
        <v>0</v>
      </c>
      <c r="J166" s="8">
        <f t="shared" ref="J166" si="112">AVERAGE(I165:I166)</f>
        <v>0</v>
      </c>
      <c r="K166" s="79">
        <f t="shared" ref="K166" si="113">J166*1000/25</f>
        <v>0</v>
      </c>
      <c r="L166" s="17"/>
      <c r="M166" s="2" t="str">
        <f>IF(L166="","",((((0.06666666667*100)/0.5)*#REF!)/#REF!))</f>
        <v/>
      </c>
    </row>
    <row r="167" spans="1:13" x14ac:dyDescent="0.2">
      <c r="A167" s="10"/>
      <c r="C167" s="12"/>
      <c r="D167" s="7" t="s">
        <v>8</v>
      </c>
      <c r="E167" s="38" t="str">
        <f>IF(E$38="","",E$38)</f>
        <v/>
      </c>
      <c r="F167" s="37" t="s">
        <v>58</v>
      </c>
      <c r="G167" s="77"/>
      <c r="H167" s="13" t="e">
        <f t="shared" si="87"/>
        <v>#DIV/0!</v>
      </c>
      <c r="I167" s="13">
        <f t="shared" si="88"/>
        <v>0</v>
      </c>
      <c r="J167" s="14"/>
      <c r="K167" s="80"/>
    </row>
    <row r="168" spans="1:13" x14ac:dyDescent="0.2">
      <c r="A168" s="10"/>
      <c r="C168" s="12"/>
      <c r="D168" s="71"/>
      <c r="E168" s="70"/>
      <c r="F168" s="75"/>
      <c r="G168" s="62"/>
      <c r="H168" s="8" t="e">
        <f t="shared" si="87"/>
        <v>#DIV/0!</v>
      </c>
      <c r="I168" s="8">
        <f t="shared" si="88"/>
        <v>0</v>
      </c>
      <c r="J168" s="8">
        <f t="shared" ref="J168" si="114">AVERAGE(I167:I168)</f>
        <v>0</v>
      </c>
      <c r="K168" s="79">
        <f t="shared" ref="K168" si="115">J168*100/25</f>
        <v>0</v>
      </c>
    </row>
    <row r="169" spans="1:13" x14ac:dyDescent="0.2">
      <c r="A169" s="10"/>
      <c r="C169" s="12"/>
      <c r="D169" s="71"/>
      <c r="E169" s="70"/>
      <c r="F169" s="76" t="s">
        <v>0</v>
      </c>
      <c r="G169" s="78"/>
      <c r="H169" s="13" t="e">
        <f t="shared" si="87"/>
        <v>#DIV/0!</v>
      </c>
      <c r="I169" s="13">
        <f t="shared" si="88"/>
        <v>0</v>
      </c>
      <c r="J169" s="14"/>
      <c r="K169" s="80"/>
    </row>
    <row r="170" spans="1:13" x14ac:dyDescent="0.2">
      <c r="A170" s="10"/>
      <c r="C170" s="15"/>
      <c r="D170" s="16"/>
      <c r="E170" s="52"/>
      <c r="F170" s="75"/>
      <c r="G170" s="62"/>
      <c r="H170" s="8" t="e">
        <f t="shared" si="87"/>
        <v>#DIV/0!</v>
      </c>
      <c r="I170" s="8">
        <f t="shared" si="88"/>
        <v>0</v>
      </c>
      <c r="J170" s="8">
        <f t="shared" ref="J170" si="116">AVERAGE(I169:I170)</f>
        <v>0</v>
      </c>
      <c r="K170" s="79">
        <f t="shared" ref="K170" si="117">J170*1000/25</f>
        <v>0</v>
      </c>
      <c r="L170" s="17"/>
      <c r="M170" s="2" t="str">
        <f>IF(L170="","",((((0.06666666667*100)/0.5)*#REF!)/#REF!))</f>
        <v/>
      </c>
    </row>
    <row r="171" spans="1:13" x14ac:dyDescent="0.2">
      <c r="A171" s="10"/>
      <c r="C171" s="12"/>
      <c r="D171" s="7" t="s">
        <v>9</v>
      </c>
      <c r="E171" s="38" t="str">
        <f>IF(E$40="","",E$40)</f>
        <v/>
      </c>
      <c r="F171" s="37" t="s">
        <v>58</v>
      </c>
      <c r="G171" s="77"/>
      <c r="H171" s="13" t="e">
        <f t="shared" si="87"/>
        <v>#DIV/0!</v>
      </c>
      <c r="I171" s="13">
        <f t="shared" si="88"/>
        <v>0</v>
      </c>
      <c r="J171" s="14"/>
      <c r="K171" s="80"/>
    </row>
    <row r="172" spans="1:13" x14ac:dyDescent="0.2">
      <c r="A172" s="10"/>
      <c r="C172" s="12"/>
      <c r="D172" s="71"/>
      <c r="E172" s="70"/>
      <c r="F172" s="75"/>
      <c r="G172" s="62"/>
      <c r="H172" s="8" t="e">
        <f t="shared" si="87"/>
        <v>#DIV/0!</v>
      </c>
      <c r="I172" s="8">
        <f t="shared" si="88"/>
        <v>0</v>
      </c>
      <c r="J172" s="8">
        <f t="shared" ref="J172" si="118">AVERAGE(I171:I172)</f>
        <v>0</v>
      </c>
      <c r="K172" s="79">
        <f t="shared" ref="K172" si="119">J172*100/25</f>
        <v>0</v>
      </c>
    </row>
    <row r="173" spans="1:13" x14ac:dyDescent="0.2">
      <c r="A173" s="10"/>
      <c r="C173" s="12"/>
      <c r="D173" s="71"/>
      <c r="E173" s="70"/>
      <c r="F173" s="76" t="s">
        <v>0</v>
      </c>
      <c r="G173" s="78"/>
      <c r="H173" s="13" t="e">
        <f t="shared" si="87"/>
        <v>#DIV/0!</v>
      </c>
      <c r="I173" s="13">
        <f t="shared" si="88"/>
        <v>0</v>
      </c>
      <c r="J173" s="14"/>
      <c r="K173" s="80"/>
    </row>
    <row r="174" spans="1:13" x14ac:dyDescent="0.2">
      <c r="A174" s="10"/>
      <c r="C174" s="15"/>
      <c r="D174" s="16"/>
      <c r="E174" s="52"/>
      <c r="F174" s="75"/>
      <c r="G174" s="62"/>
      <c r="H174" s="8" t="e">
        <f t="shared" si="87"/>
        <v>#DIV/0!</v>
      </c>
      <c r="I174" s="8">
        <f t="shared" si="88"/>
        <v>0</v>
      </c>
      <c r="J174" s="8">
        <f t="shared" ref="J174" si="120">AVERAGE(I173:I174)</f>
        <v>0</v>
      </c>
      <c r="K174" s="79">
        <f t="shared" ref="K174" si="121">J174*1000/25</f>
        <v>0</v>
      </c>
      <c r="L174" s="17"/>
      <c r="M174" s="2" t="str">
        <f>IF(L174="","",((((0.06666666667*100)/0.5)*#REF!)/#REF!))</f>
        <v/>
      </c>
    </row>
    <row r="175" spans="1:13" x14ac:dyDescent="0.2">
      <c r="A175" s="10"/>
      <c r="C175" s="12"/>
      <c r="D175" s="7" t="s">
        <v>10</v>
      </c>
      <c r="E175" s="38" t="str">
        <f>IF(E$42="","",E$42)</f>
        <v/>
      </c>
      <c r="F175" s="37" t="s">
        <v>58</v>
      </c>
      <c r="G175" s="77"/>
      <c r="H175" s="13" t="e">
        <f t="shared" si="87"/>
        <v>#DIV/0!</v>
      </c>
      <c r="I175" s="13">
        <f t="shared" si="88"/>
        <v>0</v>
      </c>
      <c r="J175" s="14"/>
      <c r="K175" s="80"/>
    </row>
    <row r="176" spans="1:13" x14ac:dyDescent="0.2">
      <c r="A176" s="10"/>
      <c r="C176" s="12"/>
      <c r="D176" s="71"/>
      <c r="E176" s="70"/>
      <c r="F176" s="75"/>
      <c r="G176" s="62"/>
      <c r="H176" s="8" t="e">
        <f t="shared" si="87"/>
        <v>#DIV/0!</v>
      </c>
      <c r="I176" s="8">
        <f t="shared" si="88"/>
        <v>0</v>
      </c>
      <c r="J176" s="8">
        <f t="shared" ref="J176" si="122">AVERAGE(I175:I176)</f>
        <v>0</v>
      </c>
      <c r="K176" s="79">
        <f t="shared" ref="K176" si="123">J176*100/25</f>
        <v>0</v>
      </c>
    </row>
    <row r="177" spans="1:13" x14ac:dyDescent="0.2">
      <c r="A177" s="10"/>
      <c r="C177" s="12"/>
      <c r="D177" s="71"/>
      <c r="E177" s="70"/>
      <c r="F177" s="76" t="s">
        <v>0</v>
      </c>
      <c r="G177" s="78"/>
      <c r="H177" s="13" t="e">
        <f t="shared" si="87"/>
        <v>#DIV/0!</v>
      </c>
      <c r="I177" s="13">
        <f t="shared" si="88"/>
        <v>0</v>
      </c>
      <c r="J177" s="14"/>
      <c r="K177" s="80"/>
    </row>
    <row r="178" spans="1:13" x14ac:dyDescent="0.2">
      <c r="A178" s="10"/>
      <c r="C178" s="15"/>
      <c r="D178" s="16"/>
      <c r="E178" s="52"/>
      <c r="F178" s="75"/>
      <c r="G178" s="62"/>
      <c r="H178" s="8" t="e">
        <f t="shared" si="87"/>
        <v>#DIV/0!</v>
      </c>
      <c r="I178" s="8">
        <f t="shared" si="88"/>
        <v>0</v>
      </c>
      <c r="J178" s="8">
        <f t="shared" ref="J178" si="124">AVERAGE(I177:I178)</f>
        <v>0</v>
      </c>
      <c r="K178" s="79">
        <f t="shared" ref="K178" si="125">J178*1000/25</f>
        <v>0</v>
      </c>
      <c r="L178" s="17"/>
      <c r="M178" s="2" t="str">
        <f>IF(L178="","",((((0.06666666667*100)/0.5)*#REF!)/#REF!))</f>
        <v/>
      </c>
    </row>
    <row r="179" spans="1:13" x14ac:dyDescent="0.2">
      <c r="A179" s="10"/>
      <c r="C179" s="12"/>
      <c r="D179" s="7" t="s">
        <v>11</v>
      </c>
      <c r="E179" s="38" t="str">
        <f>IF(E$44="","",E$44)</f>
        <v/>
      </c>
      <c r="F179" s="37" t="s">
        <v>58</v>
      </c>
      <c r="G179" s="77"/>
      <c r="H179" s="13" t="e">
        <f t="shared" si="87"/>
        <v>#DIV/0!</v>
      </c>
      <c r="I179" s="13">
        <f t="shared" si="88"/>
        <v>0</v>
      </c>
      <c r="J179" s="14"/>
      <c r="K179" s="80"/>
    </row>
    <row r="180" spans="1:13" x14ac:dyDescent="0.2">
      <c r="A180" s="10"/>
      <c r="C180" s="12"/>
      <c r="D180" s="71"/>
      <c r="E180" s="70"/>
      <c r="F180" s="75"/>
      <c r="G180" s="62"/>
      <c r="H180" s="8" t="e">
        <f t="shared" si="87"/>
        <v>#DIV/0!</v>
      </c>
      <c r="I180" s="8">
        <f t="shared" si="88"/>
        <v>0</v>
      </c>
      <c r="J180" s="8">
        <f t="shared" ref="J180" si="126">AVERAGE(I179:I180)</f>
        <v>0</v>
      </c>
      <c r="K180" s="79">
        <f t="shared" ref="K180" si="127">J180*100/25</f>
        <v>0</v>
      </c>
    </row>
    <row r="181" spans="1:13" x14ac:dyDescent="0.2">
      <c r="A181" s="10"/>
      <c r="C181" s="12"/>
      <c r="D181" s="71"/>
      <c r="E181" s="70"/>
      <c r="F181" s="76" t="s">
        <v>0</v>
      </c>
      <c r="G181" s="78"/>
      <c r="H181" s="13" t="e">
        <f t="shared" si="87"/>
        <v>#DIV/0!</v>
      </c>
      <c r="I181" s="13">
        <f t="shared" si="88"/>
        <v>0</v>
      </c>
      <c r="J181" s="14"/>
      <c r="K181" s="80"/>
    </row>
    <row r="182" spans="1:13" x14ac:dyDescent="0.2">
      <c r="A182" s="10"/>
      <c r="C182" s="15"/>
      <c r="D182" s="16"/>
      <c r="E182" s="75"/>
      <c r="F182" s="75"/>
      <c r="G182" s="62"/>
      <c r="H182" s="8" t="e">
        <f t="shared" si="87"/>
        <v>#DIV/0!</v>
      </c>
      <c r="I182" s="8">
        <f t="shared" si="88"/>
        <v>0</v>
      </c>
      <c r="J182" s="8">
        <f t="shared" ref="J182" si="128">AVERAGE(I181:I182)</f>
        <v>0</v>
      </c>
      <c r="K182" s="79">
        <f t="shared" ref="K182" si="129">J182*1000/25</f>
        <v>0</v>
      </c>
      <c r="L182" s="17"/>
      <c r="M182" s="2" t="str">
        <f>IF(L182="","",((((0.06666666667*100)/0.5)*#REF!)/#REF!))</f>
        <v/>
      </c>
    </row>
    <row r="185" spans="1:13" ht="25.5" x14ac:dyDescent="0.2">
      <c r="E185" s="41" t="s">
        <v>33</v>
      </c>
      <c r="F185" s="42" t="s">
        <v>28</v>
      </c>
      <c r="G185" s="43" t="s">
        <v>29</v>
      </c>
      <c r="J185" s="17"/>
    </row>
    <row r="186" spans="1:13" x14ac:dyDescent="0.2">
      <c r="B186" s="3" t="s">
        <v>46</v>
      </c>
      <c r="C186" s="3"/>
      <c r="D186" s="33" t="s">
        <v>12</v>
      </c>
      <c r="E186" s="50">
        <f>LOG(F202)</f>
        <v>5</v>
      </c>
      <c r="F186" s="61"/>
      <c r="G186" s="68"/>
      <c r="H186" s="18" t="s">
        <v>24</v>
      </c>
      <c r="I186" s="26" t="e">
        <f>SLOPE(G186:G195,E186:E195)</f>
        <v>#DIV/0!</v>
      </c>
    </row>
    <row r="187" spans="1:13" x14ac:dyDescent="0.2">
      <c r="D187" s="34" t="s">
        <v>12</v>
      </c>
      <c r="E187" s="51">
        <f>LOG(F202)</f>
        <v>5</v>
      </c>
      <c r="F187" s="63"/>
      <c r="G187" s="69"/>
      <c r="H187" s="18" t="s">
        <v>25</v>
      </c>
      <c r="I187" s="26" t="e">
        <f>INTERCEPT(G186:G195,E186:E195)</f>
        <v>#DIV/0!</v>
      </c>
    </row>
    <row r="188" spans="1:13" x14ac:dyDescent="0.2">
      <c r="D188" s="33" t="s">
        <v>13</v>
      </c>
      <c r="E188" s="50">
        <f>E186-1</f>
        <v>4</v>
      </c>
      <c r="F188" s="61"/>
      <c r="G188" s="68"/>
      <c r="H188" s="27" t="s">
        <v>26</v>
      </c>
      <c r="I188" s="26" t="e">
        <f>RSQ(G186:G195,E186:E195)</f>
        <v>#DIV/0!</v>
      </c>
    </row>
    <row r="189" spans="1:13" x14ac:dyDescent="0.2">
      <c r="D189" s="34" t="s">
        <v>13</v>
      </c>
      <c r="E189" s="51">
        <f t="shared" ref="E189:E195" si="130">E187-1</f>
        <v>4</v>
      </c>
      <c r="F189" s="63"/>
      <c r="G189" s="69"/>
    </row>
    <row r="190" spans="1:13" x14ac:dyDescent="0.2">
      <c r="D190" s="33" t="s">
        <v>14</v>
      </c>
      <c r="E190" s="50">
        <f t="shared" si="130"/>
        <v>3</v>
      </c>
      <c r="F190" s="61"/>
      <c r="G190" s="68"/>
    </row>
    <row r="191" spans="1:13" x14ac:dyDescent="0.2">
      <c r="D191" s="34" t="s">
        <v>14</v>
      </c>
      <c r="E191" s="51">
        <f t="shared" si="130"/>
        <v>3</v>
      </c>
      <c r="F191" s="63"/>
      <c r="G191" s="69"/>
    </row>
    <row r="192" spans="1:13" x14ac:dyDescent="0.2">
      <c r="D192" s="33" t="s">
        <v>15</v>
      </c>
      <c r="E192" s="50">
        <f t="shared" si="130"/>
        <v>2</v>
      </c>
      <c r="F192" s="61"/>
      <c r="G192" s="68"/>
    </row>
    <row r="193" spans="3:11" x14ac:dyDescent="0.2">
      <c r="D193" s="34" t="s">
        <v>15</v>
      </c>
      <c r="E193" s="51">
        <f t="shared" si="130"/>
        <v>2</v>
      </c>
      <c r="F193" s="63"/>
      <c r="G193" s="69"/>
    </row>
    <row r="194" spans="3:11" x14ac:dyDescent="0.2">
      <c r="D194" s="33" t="s">
        <v>16</v>
      </c>
      <c r="E194" s="50">
        <f t="shared" si="130"/>
        <v>1</v>
      </c>
      <c r="F194" s="61"/>
      <c r="G194" s="68"/>
    </row>
    <row r="195" spans="3:11" x14ac:dyDescent="0.2">
      <c r="D195" s="34" t="s">
        <v>16</v>
      </c>
      <c r="E195" s="51">
        <f t="shared" si="130"/>
        <v>1</v>
      </c>
      <c r="F195" s="63"/>
      <c r="G195" s="69"/>
    </row>
    <row r="196" spans="3:11" x14ac:dyDescent="0.2">
      <c r="F196" s="53"/>
      <c r="G196" s="53"/>
    </row>
    <row r="197" spans="3:11" x14ac:dyDescent="0.2">
      <c r="F197" s="5" t="e">
        <f>IF(I186&lt;-3.6,"SLOPE TOO HIGH!!!",IF(I186&gt;-3.1,"SLOPE TOO LOW!!!",""))</f>
        <v>#DIV/0!</v>
      </c>
    </row>
    <row r="198" spans="3:11" x14ac:dyDescent="0.2">
      <c r="F198" s="5" t="e">
        <f>IF(I188&lt;F200,"RSQ TOO LOW!!!","")</f>
        <v>#DIV/0!</v>
      </c>
    </row>
    <row r="200" spans="3:11" x14ac:dyDescent="0.2">
      <c r="E200" s="2" t="s">
        <v>34</v>
      </c>
      <c r="F200" s="60">
        <v>0.98</v>
      </c>
    </row>
    <row r="202" spans="3:11" x14ac:dyDescent="0.2">
      <c r="E202" s="2" t="s">
        <v>17</v>
      </c>
      <c r="F202" s="60">
        <v>100000</v>
      </c>
    </row>
    <row r="205" spans="3:11" ht="25.5" x14ac:dyDescent="0.2">
      <c r="D205" s="6"/>
      <c r="E205" s="37" t="s">
        <v>30</v>
      </c>
      <c r="F205" s="32" t="s">
        <v>57</v>
      </c>
      <c r="G205" s="40" t="s">
        <v>31</v>
      </c>
      <c r="H205" s="32" t="s">
        <v>41</v>
      </c>
      <c r="I205" s="38" t="s">
        <v>18</v>
      </c>
      <c r="J205" s="38" t="s">
        <v>42</v>
      </c>
      <c r="K205" s="39" t="s">
        <v>19</v>
      </c>
    </row>
    <row r="206" spans="3:11" x14ac:dyDescent="0.2">
      <c r="C206" s="12"/>
      <c r="D206" s="7" t="s">
        <v>1</v>
      </c>
      <c r="E206" s="38" t="str">
        <f>IF(E$24="","",E$24)</f>
        <v/>
      </c>
      <c r="F206" s="37" t="s">
        <v>58</v>
      </c>
      <c r="G206" s="77"/>
      <c r="H206" s="13" t="e">
        <f>((G206-$I$187)/$I$186)</f>
        <v>#DIV/0!</v>
      </c>
      <c r="I206" s="13">
        <f>IF(G206="",0,10^H206)</f>
        <v>0</v>
      </c>
      <c r="J206" s="14"/>
      <c r="K206" s="80"/>
    </row>
    <row r="207" spans="3:11" x14ac:dyDescent="0.2">
      <c r="C207" s="12"/>
      <c r="D207" s="71"/>
      <c r="E207" s="70"/>
      <c r="F207" s="75"/>
      <c r="G207" s="62"/>
      <c r="H207" s="8" t="e">
        <f>((G207-$I$187)/$I$186)</f>
        <v>#DIV/0!</v>
      </c>
      <c r="I207" s="8">
        <f>IF(G207="",0,10^H207)</f>
        <v>0</v>
      </c>
      <c r="J207" s="8">
        <f>AVERAGE(I206:I207)</f>
        <v>0</v>
      </c>
      <c r="K207" s="79">
        <f>J207*100/25</f>
        <v>0</v>
      </c>
    </row>
    <row r="208" spans="3:11" x14ac:dyDescent="0.2">
      <c r="C208" s="12"/>
      <c r="D208" s="71"/>
      <c r="E208" s="70"/>
      <c r="F208" s="76" t="s">
        <v>0</v>
      </c>
      <c r="G208" s="77"/>
      <c r="H208" s="13" t="e">
        <f t="shared" ref="H208:H249" si="131">((G208-$I$187)/$I$186)</f>
        <v>#DIV/0!</v>
      </c>
      <c r="I208" s="13">
        <f t="shared" ref="I208:I249" si="132">IF(G208="",0,10^H208)</f>
        <v>0</v>
      </c>
      <c r="J208" s="14"/>
      <c r="K208" s="80"/>
    </row>
    <row r="209" spans="3:11" x14ac:dyDescent="0.2">
      <c r="C209" s="15"/>
      <c r="D209" s="16"/>
      <c r="E209" s="52"/>
      <c r="F209" s="75"/>
      <c r="G209" s="62"/>
      <c r="H209" s="8" t="e">
        <f t="shared" si="131"/>
        <v>#DIV/0!</v>
      </c>
      <c r="I209" s="8">
        <f t="shared" si="132"/>
        <v>0</v>
      </c>
      <c r="J209" s="8">
        <f t="shared" ref="J209" si="133">AVERAGE(I208:I209)</f>
        <v>0</v>
      </c>
      <c r="K209" s="79">
        <f>J209*1000/25</f>
        <v>0</v>
      </c>
    </row>
    <row r="210" spans="3:11" x14ac:dyDescent="0.2">
      <c r="C210" s="12"/>
      <c r="D210" s="7" t="s">
        <v>2</v>
      </c>
      <c r="E210" s="38" t="str">
        <f>IF(E$26="","",E$26)</f>
        <v/>
      </c>
      <c r="F210" s="37" t="s">
        <v>58</v>
      </c>
      <c r="G210" s="77"/>
      <c r="H210" s="13" t="e">
        <f t="shared" si="131"/>
        <v>#DIV/0!</v>
      </c>
      <c r="I210" s="13">
        <f t="shared" si="132"/>
        <v>0</v>
      </c>
      <c r="J210" s="14"/>
      <c r="K210" s="80"/>
    </row>
    <row r="211" spans="3:11" x14ac:dyDescent="0.2">
      <c r="C211" s="12"/>
      <c r="D211" s="71"/>
      <c r="E211" s="70"/>
      <c r="F211" s="75"/>
      <c r="G211" s="62"/>
      <c r="H211" s="8" t="e">
        <f t="shared" si="131"/>
        <v>#DIV/0!</v>
      </c>
      <c r="I211" s="8">
        <f t="shared" si="132"/>
        <v>0</v>
      </c>
      <c r="J211" s="8">
        <f t="shared" ref="J211" si="134">AVERAGE(I210:I211)</f>
        <v>0</v>
      </c>
      <c r="K211" s="79">
        <f t="shared" ref="K211" si="135">J211*100/25</f>
        <v>0</v>
      </c>
    </row>
    <row r="212" spans="3:11" x14ac:dyDescent="0.2">
      <c r="C212" s="12"/>
      <c r="D212" s="71"/>
      <c r="E212" s="70"/>
      <c r="F212" s="76" t="s">
        <v>0</v>
      </c>
      <c r="G212" s="77"/>
      <c r="H212" s="13" t="e">
        <f t="shared" si="131"/>
        <v>#DIV/0!</v>
      </c>
      <c r="I212" s="13">
        <f t="shared" si="132"/>
        <v>0</v>
      </c>
      <c r="J212" s="14"/>
      <c r="K212" s="80"/>
    </row>
    <row r="213" spans="3:11" x14ac:dyDescent="0.2">
      <c r="C213" s="15"/>
      <c r="D213" s="16"/>
      <c r="E213" s="52"/>
      <c r="F213" s="75"/>
      <c r="G213" s="62"/>
      <c r="H213" s="8" t="e">
        <f t="shared" si="131"/>
        <v>#DIV/0!</v>
      </c>
      <c r="I213" s="8">
        <f t="shared" si="132"/>
        <v>0</v>
      </c>
      <c r="J213" s="8">
        <f t="shared" ref="J213" si="136">AVERAGE(I212:I213)</f>
        <v>0</v>
      </c>
      <c r="K213" s="79">
        <f t="shared" ref="K213" si="137">J213*1000/25</f>
        <v>0</v>
      </c>
    </row>
    <row r="214" spans="3:11" x14ac:dyDescent="0.2">
      <c r="C214" s="12"/>
      <c r="D214" s="7" t="s">
        <v>3</v>
      </c>
      <c r="E214" s="38" t="str">
        <f>IF(E$28="","",E$28)</f>
        <v/>
      </c>
      <c r="F214" s="37" t="s">
        <v>58</v>
      </c>
      <c r="G214" s="77"/>
      <c r="H214" s="13" t="e">
        <f t="shared" si="131"/>
        <v>#DIV/0!</v>
      </c>
      <c r="I214" s="13">
        <f t="shared" si="132"/>
        <v>0</v>
      </c>
      <c r="J214" s="14"/>
      <c r="K214" s="80"/>
    </row>
    <row r="215" spans="3:11" x14ac:dyDescent="0.2">
      <c r="C215" s="12"/>
      <c r="D215" s="71"/>
      <c r="E215" s="70"/>
      <c r="F215" s="75"/>
      <c r="G215" s="62"/>
      <c r="H215" s="8" t="e">
        <f t="shared" si="131"/>
        <v>#DIV/0!</v>
      </c>
      <c r="I215" s="8">
        <f t="shared" si="132"/>
        <v>0</v>
      </c>
      <c r="J215" s="8">
        <f t="shared" ref="J215" si="138">AVERAGE(I214:I215)</f>
        <v>0</v>
      </c>
      <c r="K215" s="79">
        <f t="shared" ref="K215" si="139">J215*100/25</f>
        <v>0</v>
      </c>
    </row>
    <row r="216" spans="3:11" x14ac:dyDescent="0.2">
      <c r="C216" s="12"/>
      <c r="D216" s="71"/>
      <c r="E216" s="70"/>
      <c r="F216" s="76" t="s">
        <v>0</v>
      </c>
      <c r="G216" s="77"/>
      <c r="H216" s="13" t="e">
        <f t="shared" si="131"/>
        <v>#DIV/0!</v>
      </c>
      <c r="I216" s="13">
        <f t="shared" si="132"/>
        <v>0</v>
      </c>
      <c r="J216" s="14"/>
      <c r="K216" s="80"/>
    </row>
    <row r="217" spans="3:11" x14ac:dyDescent="0.2">
      <c r="C217" s="15"/>
      <c r="D217" s="16"/>
      <c r="E217" s="52"/>
      <c r="F217" s="75"/>
      <c r="G217" s="62"/>
      <c r="H217" s="8" t="e">
        <f t="shared" si="131"/>
        <v>#DIV/0!</v>
      </c>
      <c r="I217" s="8">
        <f t="shared" si="132"/>
        <v>0</v>
      </c>
      <c r="J217" s="8">
        <f t="shared" ref="J217" si="140">AVERAGE(I216:I217)</f>
        <v>0</v>
      </c>
      <c r="K217" s="79">
        <f t="shared" ref="K217" si="141">J217*1000/25</f>
        <v>0</v>
      </c>
    </row>
    <row r="218" spans="3:11" x14ac:dyDescent="0.2">
      <c r="C218" s="12"/>
      <c r="D218" s="7" t="s">
        <v>4</v>
      </c>
      <c r="E218" s="38" t="str">
        <f>IF(E$30="","",E$30)</f>
        <v/>
      </c>
      <c r="F218" s="37" t="s">
        <v>58</v>
      </c>
      <c r="G218" s="77"/>
      <c r="H218" s="13" t="e">
        <f t="shared" si="131"/>
        <v>#DIV/0!</v>
      </c>
      <c r="I218" s="13">
        <f t="shared" si="132"/>
        <v>0</v>
      </c>
      <c r="J218" s="14"/>
      <c r="K218" s="80"/>
    </row>
    <row r="219" spans="3:11" x14ac:dyDescent="0.2">
      <c r="C219" s="12"/>
      <c r="D219" s="71"/>
      <c r="E219" s="70"/>
      <c r="F219" s="75"/>
      <c r="G219" s="62"/>
      <c r="H219" s="8" t="e">
        <f t="shared" si="131"/>
        <v>#DIV/0!</v>
      </c>
      <c r="I219" s="8">
        <f t="shared" si="132"/>
        <v>0</v>
      </c>
      <c r="J219" s="8">
        <f t="shared" ref="J219" si="142">AVERAGE(I218:I219)</f>
        <v>0</v>
      </c>
      <c r="K219" s="79">
        <f t="shared" ref="K219" si="143">J219*100/25</f>
        <v>0</v>
      </c>
    </row>
    <row r="220" spans="3:11" x14ac:dyDescent="0.2">
      <c r="C220" s="12"/>
      <c r="D220" s="71"/>
      <c r="E220" s="70"/>
      <c r="F220" s="76" t="s">
        <v>0</v>
      </c>
      <c r="G220" s="77"/>
      <c r="H220" s="13" t="e">
        <f t="shared" si="131"/>
        <v>#DIV/0!</v>
      </c>
      <c r="I220" s="13">
        <f t="shared" si="132"/>
        <v>0</v>
      </c>
      <c r="J220" s="14"/>
      <c r="K220" s="80"/>
    </row>
    <row r="221" spans="3:11" x14ac:dyDescent="0.2">
      <c r="C221" s="15"/>
      <c r="D221" s="16"/>
      <c r="E221" s="52"/>
      <c r="F221" s="75"/>
      <c r="G221" s="62"/>
      <c r="H221" s="8" t="e">
        <f t="shared" si="131"/>
        <v>#DIV/0!</v>
      </c>
      <c r="I221" s="8">
        <f t="shared" si="132"/>
        <v>0</v>
      </c>
      <c r="J221" s="8">
        <f t="shared" ref="J221" si="144">AVERAGE(I220:I221)</f>
        <v>0</v>
      </c>
      <c r="K221" s="79">
        <f t="shared" ref="K221" si="145">J221*1000/25</f>
        <v>0</v>
      </c>
    </row>
    <row r="222" spans="3:11" x14ac:dyDescent="0.2">
      <c r="C222" s="12"/>
      <c r="D222" s="7" t="s">
        <v>5</v>
      </c>
      <c r="E222" s="38" t="str">
        <f>IF(E$32="","",E$32)</f>
        <v/>
      </c>
      <c r="F222" s="37" t="s">
        <v>58</v>
      </c>
      <c r="G222" s="77"/>
      <c r="H222" s="13" t="e">
        <f t="shared" si="131"/>
        <v>#DIV/0!</v>
      </c>
      <c r="I222" s="13">
        <f t="shared" si="132"/>
        <v>0</v>
      </c>
      <c r="J222" s="14"/>
      <c r="K222" s="80"/>
    </row>
    <row r="223" spans="3:11" x14ac:dyDescent="0.2">
      <c r="C223" s="12"/>
      <c r="D223" s="71"/>
      <c r="E223" s="70"/>
      <c r="F223" s="75"/>
      <c r="G223" s="62"/>
      <c r="H223" s="8" t="e">
        <f t="shared" si="131"/>
        <v>#DIV/0!</v>
      </c>
      <c r="I223" s="8">
        <f t="shared" si="132"/>
        <v>0</v>
      </c>
      <c r="J223" s="8">
        <f t="shared" ref="J223" si="146">AVERAGE(I222:I223)</f>
        <v>0</v>
      </c>
      <c r="K223" s="79">
        <f t="shared" ref="K223" si="147">J223*100/25</f>
        <v>0</v>
      </c>
    </row>
    <row r="224" spans="3:11" x14ac:dyDescent="0.2">
      <c r="C224" s="12"/>
      <c r="D224" s="71"/>
      <c r="E224" s="70"/>
      <c r="F224" s="76" t="s">
        <v>0</v>
      </c>
      <c r="G224" s="77"/>
      <c r="H224" s="13" t="e">
        <f t="shared" si="131"/>
        <v>#DIV/0!</v>
      </c>
      <c r="I224" s="13">
        <f t="shared" si="132"/>
        <v>0</v>
      </c>
      <c r="J224" s="14"/>
      <c r="K224" s="80"/>
    </row>
    <row r="225" spans="3:11" x14ac:dyDescent="0.2">
      <c r="C225" s="15"/>
      <c r="D225" s="16"/>
      <c r="E225" s="52"/>
      <c r="F225" s="75"/>
      <c r="G225" s="62"/>
      <c r="H225" s="8" t="e">
        <f t="shared" si="131"/>
        <v>#DIV/0!</v>
      </c>
      <c r="I225" s="8">
        <f t="shared" si="132"/>
        <v>0</v>
      </c>
      <c r="J225" s="8">
        <f t="shared" ref="J225" si="148">AVERAGE(I224:I225)</f>
        <v>0</v>
      </c>
      <c r="K225" s="79">
        <f t="shared" ref="K225" si="149">J225*1000/25</f>
        <v>0</v>
      </c>
    </row>
    <row r="226" spans="3:11" x14ac:dyDescent="0.2">
      <c r="C226" s="12"/>
      <c r="D226" s="7" t="s">
        <v>6</v>
      </c>
      <c r="E226" s="38" t="str">
        <f>IF(E$34="","",E$34)</f>
        <v/>
      </c>
      <c r="F226" s="37" t="s">
        <v>58</v>
      </c>
      <c r="G226" s="77"/>
      <c r="H226" s="13" t="e">
        <f t="shared" si="131"/>
        <v>#DIV/0!</v>
      </c>
      <c r="I226" s="13">
        <f t="shared" si="132"/>
        <v>0</v>
      </c>
      <c r="J226" s="14"/>
      <c r="K226" s="80"/>
    </row>
    <row r="227" spans="3:11" x14ac:dyDescent="0.2">
      <c r="C227" s="12"/>
      <c r="D227" s="71"/>
      <c r="E227" s="70"/>
      <c r="F227" s="75"/>
      <c r="G227" s="62"/>
      <c r="H227" s="8" t="e">
        <f t="shared" si="131"/>
        <v>#DIV/0!</v>
      </c>
      <c r="I227" s="8">
        <f t="shared" si="132"/>
        <v>0</v>
      </c>
      <c r="J227" s="8">
        <f t="shared" ref="J227" si="150">AVERAGE(I226:I227)</f>
        <v>0</v>
      </c>
      <c r="K227" s="79">
        <f t="shared" ref="K227" si="151">J227*100/25</f>
        <v>0</v>
      </c>
    </row>
    <row r="228" spans="3:11" x14ac:dyDescent="0.2">
      <c r="C228" s="12"/>
      <c r="D228" s="71"/>
      <c r="E228" s="70"/>
      <c r="F228" s="76" t="s">
        <v>0</v>
      </c>
      <c r="G228" s="77"/>
      <c r="H228" s="13" t="e">
        <f t="shared" si="131"/>
        <v>#DIV/0!</v>
      </c>
      <c r="I228" s="13">
        <f t="shared" si="132"/>
        <v>0</v>
      </c>
      <c r="J228" s="14"/>
      <c r="K228" s="80"/>
    </row>
    <row r="229" spans="3:11" x14ac:dyDescent="0.2">
      <c r="C229" s="15"/>
      <c r="D229" s="16"/>
      <c r="E229" s="52"/>
      <c r="F229" s="75"/>
      <c r="G229" s="62"/>
      <c r="H229" s="8" t="e">
        <f t="shared" si="131"/>
        <v>#DIV/0!</v>
      </c>
      <c r="I229" s="8">
        <f t="shared" si="132"/>
        <v>0</v>
      </c>
      <c r="J229" s="8">
        <f t="shared" ref="J229" si="152">AVERAGE(I228:I229)</f>
        <v>0</v>
      </c>
      <c r="K229" s="79">
        <f t="shared" ref="K229" si="153">J229*1000/25</f>
        <v>0</v>
      </c>
    </row>
    <row r="230" spans="3:11" x14ac:dyDescent="0.2">
      <c r="C230" s="12"/>
      <c r="D230" s="7" t="s">
        <v>7</v>
      </c>
      <c r="E230" s="38" t="str">
        <f>IF(E$36="","",E$36)</f>
        <v/>
      </c>
      <c r="F230" s="37" t="s">
        <v>58</v>
      </c>
      <c r="G230" s="77"/>
      <c r="H230" s="13" t="e">
        <f t="shared" si="131"/>
        <v>#DIV/0!</v>
      </c>
      <c r="I230" s="13">
        <f t="shared" si="132"/>
        <v>0</v>
      </c>
      <c r="J230" s="14"/>
      <c r="K230" s="80"/>
    </row>
    <row r="231" spans="3:11" x14ac:dyDescent="0.2">
      <c r="C231" s="12"/>
      <c r="D231" s="71"/>
      <c r="E231" s="70"/>
      <c r="F231" s="75"/>
      <c r="G231" s="62"/>
      <c r="H231" s="8" t="e">
        <f t="shared" si="131"/>
        <v>#DIV/0!</v>
      </c>
      <c r="I231" s="8">
        <f t="shared" si="132"/>
        <v>0</v>
      </c>
      <c r="J231" s="8">
        <f t="shared" ref="J231" si="154">AVERAGE(I230:I231)</f>
        <v>0</v>
      </c>
      <c r="K231" s="79">
        <f t="shared" ref="K231" si="155">J231*100/25</f>
        <v>0</v>
      </c>
    </row>
    <row r="232" spans="3:11" x14ac:dyDescent="0.2">
      <c r="C232" s="12"/>
      <c r="D232" s="71"/>
      <c r="E232" s="70"/>
      <c r="F232" s="76" t="s">
        <v>0</v>
      </c>
      <c r="G232" s="77"/>
      <c r="H232" s="13" t="e">
        <f t="shared" si="131"/>
        <v>#DIV/0!</v>
      </c>
      <c r="I232" s="13">
        <f t="shared" si="132"/>
        <v>0</v>
      </c>
      <c r="J232" s="14"/>
      <c r="K232" s="80"/>
    </row>
    <row r="233" spans="3:11" x14ac:dyDescent="0.2">
      <c r="C233" s="15"/>
      <c r="D233" s="16"/>
      <c r="E233" s="52"/>
      <c r="F233" s="75"/>
      <c r="G233" s="62"/>
      <c r="H233" s="8" t="e">
        <f t="shared" si="131"/>
        <v>#DIV/0!</v>
      </c>
      <c r="I233" s="8">
        <f t="shared" si="132"/>
        <v>0</v>
      </c>
      <c r="J233" s="8">
        <f t="shared" ref="J233" si="156">AVERAGE(I232:I233)</f>
        <v>0</v>
      </c>
      <c r="K233" s="79">
        <f t="shared" ref="K233" si="157">J233*1000/25</f>
        <v>0</v>
      </c>
    </row>
    <row r="234" spans="3:11" x14ac:dyDescent="0.2">
      <c r="C234" s="12"/>
      <c r="D234" s="7" t="s">
        <v>8</v>
      </c>
      <c r="E234" s="38" t="str">
        <f>IF(E$38="","",E$38)</f>
        <v/>
      </c>
      <c r="F234" s="37" t="s">
        <v>58</v>
      </c>
      <c r="G234" s="77"/>
      <c r="H234" s="13" t="e">
        <f t="shared" si="131"/>
        <v>#DIV/0!</v>
      </c>
      <c r="I234" s="13">
        <f t="shared" si="132"/>
        <v>0</v>
      </c>
      <c r="J234" s="14"/>
      <c r="K234" s="80"/>
    </row>
    <row r="235" spans="3:11" x14ac:dyDescent="0.2">
      <c r="C235" s="12"/>
      <c r="D235" s="71"/>
      <c r="E235" s="70"/>
      <c r="F235" s="75"/>
      <c r="G235" s="62"/>
      <c r="H235" s="8" t="e">
        <f t="shared" si="131"/>
        <v>#DIV/0!</v>
      </c>
      <c r="I235" s="8">
        <f t="shared" si="132"/>
        <v>0</v>
      </c>
      <c r="J235" s="8">
        <f t="shared" ref="J235" si="158">AVERAGE(I234:I235)</f>
        <v>0</v>
      </c>
      <c r="K235" s="79">
        <f t="shared" ref="K235" si="159">J235*100/25</f>
        <v>0</v>
      </c>
    </row>
    <row r="236" spans="3:11" x14ac:dyDescent="0.2">
      <c r="C236" s="12"/>
      <c r="D236" s="71"/>
      <c r="E236" s="70"/>
      <c r="F236" s="76" t="s">
        <v>0</v>
      </c>
      <c r="G236" s="77"/>
      <c r="H236" s="13" t="e">
        <f t="shared" si="131"/>
        <v>#DIV/0!</v>
      </c>
      <c r="I236" s="13">
        <f t="shared" si="132"/>
        <v>0</v>
      </c>
      <c r="J236" s="14"/>
      <c r="K236" s="80"/>
    </row>
    <row r="237" spans="3:11" x14ac:dyDescent="0.2">
      <c r="C237" s="15"/>
      <c r="D237" s="16"/>
      <c r="E237" s="52"/>
      <c r="F237" s="75"/>
      <c r="G237" s="62"/>
      <c r="H237" s="8" t="e">
        <f t="shared" si="131"/>
        <v>#DIV/0!</v>
      </c>
      <c r="I237" s="8">
        <f t="shared" si="132"/>
        <v>0</v>
      </c>
      <c r="J237" s="8">
        <f t="shared" ref="J237" si="160">AVERAGE(I236:I237)</f>
        <v>0</v>
      </c>
      <c r="K237" s="79">
        <f t="shared" ref="K237" si="161">J237*1000/25</f>
        <v>0</v>
      </c>
    </row>
    <row r="238" spans="3:11" x14ac:dyDescent="0.2">
      <c r="C238" s="12"/>
      <c r="D238" s="7" t="s">
        <v>9</v>
      </c>
      <c r="E238" s="38" t="str">
        <f>IF(E$40="","",E$40)</f>
        <v/>
      </c>
      <c r="F238" s="37" t="s">
        <v>58</v>
      </c>
      <c r="G238" s="77"/>
      <c r="H238" s="13" t="e">
        <f t="shared" si="131"/>
        <v>#DIV/0!</v>
      </c>
      <c r="I238" s="13">
        <f t="shared" si="132"/>
        <v>0</v>
      </c>
      <c r="J238" s="14"/>
      <c r="K238" s="80"/>
    </row>
    <row r="239" spans="3:11" x14ac:dyDescent="0.2">
      <c r="C239" s="12"/>
      <c r="D239" s="71"/>
      <c r="E239" s="70"/>
      <c r="F239" s="75"/>
      <c r="G239" s="62"/>
      <c r="H239" s="8" t="e">
        <f t="shared" si="131"/>
        <v>#DIV/0!</v>
      </c>
      <c r="I239" s="8">
        <f t="shared" si="132"/>
        <v>0</v>
      </c>
      <c r="J239" s="8">
        <f t="shared" ref="J239" si="162">AVERAGE(I238:I239)</f>
        <v>0</v>
      </c>
      <c r="K239" s="79">
        <f t="shared" ref="K239" si="163">J239*100/25</f>
        <v>0</v>
      </c>
    </row>
    <row r="240" spans="3:11" x14ac:dyDescent="0.2">
      <c r="C240" s="12"/>
      <c r="D240" s="71"/>
      <c r="E240" s="70"/>
      <c r="F240" s="76" t="s">
        <v>0</v>
      </c>
      <c r="G240" s="77"/>
      <c r="H240" s="13" t="e">
        <f t="shared" si="131"/>
        <v>#DIV/0!</v>
      </c>
      <c r="I240" s="13">
        <f t="shared" si="132"/>
        <v>0</v>
      </c>
      <c r="J240" s="14"/>
      <c r="K240" s="80"/>
    </row>
    <row r="241" spans="1:11" x14ac:dyDescent="0.2">
      <c r="C241" s="15"/>
      <c r="D241" s="16"/>
      <c r="E241" s="52"/>
      <c r="F241" s="75"/>
      <c r="G241" s="62"/>
      <c r="H241" s="8" t="e">
        <f t="shared" si="131"/>
        <v>#DIV/0!</v>
      </c>
      <c r="I241" s="8">
        <f t="shared" si="132"/>
        <v>0</v>
      </c>
      <c r="J241" s="8">
        <f t="shared" ref="J241" si="164">AVERAGE(I240:I241)</f>
        <v>0</v>
      </c>
      <c r="K241" s="79">
        <f t="shared" ref="K241" si="165">J241*1000/25</f>
        <v>0</v>
      </c>
    </row>
    <row r="242" spans="1:11" x14ac:dyDescent="0.2">
      <c r="C242" s="12"/>
      <c r="D242" s="7" t="s">
        <v>10</v>
      </c>
      <c r="E242" s="38" t="str">
        <f>IF(E$42="","",E$42)</f>
        <v/>
      </c>
      <c r="F242" s="37" t="s">
        <v>58</v>
      </c>
      <c r="G242" s="77"/>
      <c r="H242" s="13" t="e">
        <f t="shared" si="131"/>
        <v>#DIV/0!</v>
      </c>
      <c r="I242" s="13">
        <f t="shared" si="132"/>
        <v>0</v>
      </c>
      <c r="J242" s="14"/>
      <c r="K242" s="80"/>
    </row>
    <row r="243" spans="1:11" x14ac:dyDescent="0.2">
      <c r="C243" s="12"/>
      <c r="D243" s="71"/>
      <c r="E243" s="70"/>
      <c r="F243" s="75"/>
      <c r="G243" s="62"/>
      <c r="H243" s="8" t="e">
        <f t="shared" si="131"/>
        <v>#DIV/0!</v>
      </c>
      <c r="I243" s="8">
        <f t="shared" si="132"/>
        <v>0</v>
      </c>
      <c r="J243" s="8">
        <f t="shared" ref="J243" si="166">AVERAGE(I242:I243)</f>
        <v>0</v>
      </c>
      <c r="K243" s="79">
        <f t="shared" ref="K243" si="167">J243*100/25</f>
        <v>0</v>
      </c>
    </row>
    <row r="244" spans="1:11" x14ac:dyDescent="0.2">
      <c r="C244" s="12"/>
      <c r="D244" s="71"/>
      <c r="E244" s="70"/>
      <c r="F244" s="76" t="s">
        <v>0</v>
      </c>
      <c r="G244" s="77"/>
      <c r="H244" s="13" t="e">
        <f t="shared" si="131"/>
        <v>#DIV/0!</v>
      </c>
      <c r="I244" s="13">
        <f t="shared" si="132"/>
        <v>0</v>
      </c>
      <c r="J244" s="14"/>
      <c r="K244" s="80"/>
    </row>
    <row r="245" spans="1:11" x14ac:dyDescent="0.2">
      <c r="C245" s="15"/>
      <c r="D245" s="16"/>
      <c r="E245" s="52"/>
      <c r="F245" s="75"/>
      <c r="G245" s="62"/>
      <c r="H245" s="8" t="e">
        <f t="shared" si="131"/>
        <v>#DIV/0!</v>
      </c>
      <c r="I245" s="8">
        <f t="shared" si="132"/>
        <v>0</v>
      </c>
      <c r="J245" s="8">
        <f t="shared" ref="J245" si="168">AVERAGE(I244:I245)</f>
        <v>0</v>
      </c>
      <c r="K245" s="79">
        <f t="shared" ref="K245" si="169">J245*1000/25</f>
        <v>0</v>
      </c>
    </row>
    <row r="246" spans="1:11" x14ac:dyDescent="0.2">
      <c r="C246" s="12"/>
      <c r="D246" s="7" t="s">
        <v>11</v>
      </c>
      <c r="E246" s="38" t="str">
        <f>IF(E$44="","",E$44)</f>
        <v/>
      </c>
      <c r="F246" s="37" t="s">
        <v>58</v>
      </c>
      <c r="G246" s="77"/>
      <c r="H246" s="13" t="e">
        <f t="shared" si="131"/>
        <v>#DIV/0!</v>
      </c>
      <c r="I246" s="13">
        <f t="shared" si="132"/>
        <v>0</v>
      </c>
      <c r="J246" s="14"/>
      <c r="K246" s="80"/>
    </row>
    <row r="247" spans="1:11" x14ac:dyDescent="0.2">
      <c r="C247" s="12"/>
      <c r="D247" s="71"/>
      <c r="E247" s="70"/>
      <c r="F247" s="75"/>
      <c r="G247" s="62"/>
      <c r="H247" s="8" t="e">
        <f t="shared" si="131"/>
        <v>#DIV/0!</v>
      </c>
      <c r="I247" s="8">
        <f t="shared" si="132"/>
        <v>0</v>
      </c>
      <c r="J247" s="8">
        <f t="shared" ref="J247" si="170">AVERAGE(I246:I247)</f>
        <v>0</v>
      </c>
      <c r="K247" s="79">
        <f t="shared" ref="K247" si="171">J247*100/25</f>
        <v>0</v>
      </c>
    </row>
    <row r="248" spans="1:11" x14ac:dyDescent="0.2">
      <c r="C248" s="12"/>
      <c r="D248" s="71"/>
      <c r="E248" s="70"/>
      <c r="F248" s="76" t="s">
        <v>0</v>
      </c>
      <c r="G248" s="77"/>
      <c r="H248" s="13" t="e">
        <f t="shared" si="131"/>
        <v>#DIV/0!</v>
      </c>
      <c r="I248" s="13">
        <f t="shared" si="132"/>
        <v>0</v>
      </c>
      <c r="J248" s="14"/>
      <c r="K248" s="80"/>
    </row>
    <row r="249" spans="1:11" x14ac:dyDescent="0.2">
      <c r="C249" s="15"/>
      <c r="D249" s="16"/>
      <c r="E249" s="75"/>
      <c r="F249" s="75"/>
      <c r="G249" s="62"/>
      <c r="H249" s="8" t="e">
        <f t="shared" si="131"/>
        <v>#DIV/0!</v>
      </c>
      <c r="I249" s="8">
        <f t="shared" si="132"/>
        <v>0</v>
      </c>
      <c r="J249" s="8">
        <f t="shared" ref="J249" si="172">AVERAGE(I248:I249)</f>
        <v>0</v>
      </c>
      <c r="K249" s="79">
        <f t="shared" ref="K249" si="173">J249*1000/25</f>
        <v>0</v>
      </c>
    </row>
    <row r="252" spans="1:11" x14ac:dyDescent="0.2">
      <c r="C252" s="3" t="s">
        <v>20</v>
      </c>
    </row>
    <row r="253" spans="1:11" x14ac:dyDescent="0.2">
      <c r="E253" s="54"/>
      <c r="F253" s="45" t="s">
        <v>31</v>
      </c>
    </row>
    <row r="254" spans="1:11" x14ac:dyDescent="0.2">
      <c r="A254" s="2"/>
      <c r="D254" s="19"/>
      <c r="E254" s="20" t="s">
        <v>21</v>
      </c>
      <c r="F254" s="60"/>
    </row>
    <row r="255" spans="1:11" x14ac:dyDescent="0.2">
      <c r="A255" s="2"/>
      <c r="D255" s="21"/>
      <c r="E255" s="21"/>
      <c r="F255" s="21"/>
      <c r="G255" s="21"/>
      <c r="H255" s="21"/>
      <c r="I255" s="21"/>
      <c r="J255" s="21"/>
    </row>
    <row r="256" spans="1:11" ht="40.700000000000003" customHeight="1" x14ac:dyDescent="0.2">
      <c r="A256" s="2"/>
      <c r="D256" s="19"/>
      <c r="E256" s="37" t="s">
        <v>30</v>
      </c>
      <c r="F256" s="32" t="s">
        <v>57</v>
      </c>
      <c r="G256" s="32" t="s">
        <v>31</v>
      </c>
      <c r="H256" s="32" t="s">
        <v>32</v>
      </c>
      <c r="I256" s="29" t="s">
        <v>44</v>
      </c>
      <c r="J256" s="31" t="s">
        <v>45</v>
      </c>
      <c r="K256" s="44" t="s">
        <v>22</v>
      </c>
    </row>
    <row r="257" spans="1:12" ht="15" customHeight="1" x14ac:dyDescent="0.2">
      <c r="A257" s="2"/>
      <c r="D257" s="33" t="s">
        <v>1</v>
      </c>
      <c r="E257" s="38" t="str">
        <f>IF(E$24="","",E$24)</f>
        <v/>
      </c>
      <c r="F257" s="37" t="s">
        <v>58</v>
      </c>
      <c r="G257" s="67"/>
      <c r="H257" s="22" t="e">
        <f t="shared" ref="H257" si="174">((G257-F$254)/I$51)</f>
        <v>#DIV/0!</v>
      </c>
      <c r="I257" s="22" t="e">
        <f t="shared" ref="I257:I278" si="175">10^H257</f>
        <v>#DIV/0!</v>
      </c>
      <c r="J257" s="23" t="e">
        <f t="shared" ref="J257:J278" si="176">((1-I257)*100)</f>
        <v>#DIV/0!</v>
      </c>
      <c r="K257" s="24" t="str">
        <f t="shared" ref="K257:K278" si="177">IF(G257="","",IF(J257&lt;0,"0",J257))</f>
        <v/>
      </c>
      <c r="L257" s="55" t="str">
        <f t="shared" ref="L257:L277" si="178">IF(E257="","",IF(J257&gt;75,"FAIL!!",""))</f>
        <v/>
      </c>
    </row>
    <row r="258" spans="1:12" ht="15" customHeight="1" x14ac:dyDescent="0.2">
      <c r="A258" s="2"/>
      <c r="D258" s="34"/>
      <c r="E258" s="81"/>
      <c r="F258" s="52" t="s">
        <v>59</v>
      </c>
      <c r="G258" s="61"/>
      <c r="H258" s="22" t="e">
        <f>((G258-F$254)/I$51)</f>
        <v>#DIV/0!</v>
      </c>
      <c r="I258" s="22" t="e">
        <f t="shared" si="175"/>
        <v>#DIV/0!</v>
      </c>
      <c r="J258" s="23" t="e">
        <f t="shared" si="176"/>
        <v>#DIV/0!</v>
      </c>
      <c r="K258" s="24" t="str">
        <f t="shared" si="177"/>
        <v/>
      </c>
      <c r="L258" s="55" t="str">
        <f>IF(E257="","",IF(J258&gt;75,"FAIL!!",""))</f>
        <v/>
      </c>
    </row>
    <row r="259" spans="1:12" ht="15" customHeight="1" x14ac:dyDescent="0.2">
      <c r="A259" s="2"/>
      <c r="D259" s="33" t="s">
        <v>2</v>
      </c>
      <c r="E259" s="38" t="str">
        <f>IF(E$26="","",E$26)</f>
        <v/>
      </c>
      <c r="F259" s="37" t="s">
        <v>58</v>
      </c>
      <c r="G259" s="61"/>
      <c r="H259" s="22" t="e">
        <f t="shared" ref="H259:H278" si="179">((G259-F$254)/I$51)</f>
        <v>#DIV/0!</v>
      </c>
      <c r="I259" s="22" t="e">
        <f t="shared" si="175"/>
        <v>#DIV/0!</v>
      </c>
      <c r="J259" s="23" t="e">
        <f t="shared" si="176"/>
        <v>#DIV/0!</v>
      </c>
      <c r="K259" s="24" t="str">
        <f t="shared" si="177"/>
        <v/>
      </c>
      <c r="L259" s="55" t="str">
        <f t="shared" si="178"/>
        <v/>
      </c>
    </row>
    <row r="260" spans="1:12" ht="15" customHeight="1" x14ac:dyDescent="0.2">
      <c r="A260" s="2"/>
      <c r="D260" s="34"/>
      <c r="E260" s="81"/>
      <c r="F260" s="52" t="s">
        <v>59</v>
      </c>
      <c r="G260" s="58"/>
      <c r="H260" s="22" t="e">
        <f t="shared" si="179"/>
        <v>#DIV/0!</v>
      </c>
      <c r="I260" s="22" t="e">
        <f t="shared" si="175"/>
        <v>#DIV/0!</v>
      </c>
      <c r="J260" s="23" t="e">
        <f t="shared" si="176"/>
        <v>#DIV/0!</v>
      </c>
      <c r="K260" s="24" t="str">
        <f t="shared" si="177"/>
        <v/>
      </c>
      <c r="L260" s="55" t="str">
        <f t="shared" ref="L260" si="180">IF(E259="","",IF(J260&gt;75,"FAIL!!",""))</f>
        <v/>
      </c>
    </row>
    <row r="261" spans="1:12" ht="15" customHeight="1" x14ac:dyDescent="0.2">
      <c r="A261" s="2"/>
      <c r="D261" s="33" t="s">
        <v>3</v>
      </c>
      <c r="E261" s="38" t="str">
        <f>IF(E$28="","",E$28)</f>
        <v/>
      </c>
      <c r="F261" s="37" t="s">
        <v>58</v>
      </c>
      <c r="G261" s="58"/>
      <c r="H261" s="22" t="e">
        <f t="shared" si="179"/>
        <v>#DIV/0!</v>
      </c>
      <c r="I261" s="22" t="e">
        <f t="shared" si="175"/>
        <v>#DIV/0!</v>
      </c>
      <c r="J261" s="23" t="e">
        <f t="shared" si="176"/>
        <v>#DIV/0!</v>
      </c>
      <c r="K261" s="24" t="str">
        <f t="shared" si="177"/>
        <v/>
      </c>
      <c r="L261" s="55" t="str">
        <f t="shared" si="178"/>
        <v/>
      </c>
    </row>
    <row r="262" spans="1:12" ht="15" customHeight="1" x14ac:dyDescent="0.2">
      <c r="A262" s="2"/>
      <c r="D262" s="34"/>
      <c r="E262" s="81"/>
      <c r="F262" s="52" t="s">
        <v>59</v>
      </c>
      <c r="G262" s="58"/>
      <c r="H262" s="22" t="e">
        <f t="shared" si="179"/>
        <v>#DIV/0!</v>
      </c>
      <c r="I262" s="22" t="e">
        <f t="shared" si="175"/>
        <v>#DIV/0!</v>
      </c>
      <c r="J262" s="23" t="e">
        <f t="shared" si="176"/>
        <v>#DIV/0!</v>
      </c>
      <c r="K262" s="24" t="str">
        <f t="shared" si="177"/>
        <v/>
      </c>
      <c r="L262" s="55" t="str">
        <f t="shared" ref="L262" si="181">IF(E261="","",IF(J262&gt;75,"FAIL!!",""))</f>
        <v/>
      </c>
    </row>
    <row r="263" spans="1:12" ht="15" customHeight="1" x14ac:dyDescent="0.2">
      <c r="A263" s="2"/>
      <c r="D263" s="33" t="s">
        <v>4</v>
      </c>
      <c r="E263" s="38" t="str">
        <f>IF(E$30="","",E$30)</f>
        <v/>
      </c>
      <c r="F263" s="37" t="s">
        <v>58</v>
      </c>
      <c r="G263" s="58"/>
      <c r="H263" s="22" t="e">
        <f t="shared" si="179"/>
        <v>#DIV/0!</v>
      </c>
      <c r="I263" s="22" t="e">
        <f t="shared" si="175"/>
        <v>#DIV/0!</v>
      </c>
      <c r="J263" s="23" t="e">
        <f t="shared" si="176"/>
        <v>#DIV/0!</v>
      </c>
      <c r="K263" s="24" t="str">
        <f t="shared" si="177"/>
        <v/>
      </c>
      <c r="L263" s="55" t="str">
        <f t="shared" si="178"/>
        <v/>
      </c>
    </row>
    <row r="264" spans="1:12" ht="15" customHeight="1" x14ac:dyDescent="0.2">
      <c r="A264" s="2"/>
      <c r="D264" s="34"/>
      <c r="E264" s="81"/>
      <c r="F264" s="52" t="s">
        <v>59</v>
      </c>
      <c r="G264" s="58"/>
      <c r="H264" s="22" t="e">
        <f t="shared" si="179"/>
        <v>#DIV/0!</v>
      </c>
      <c r="I264" s="22" t="e">
        <f t="shared" si="175"/>
        <v>#DIV/0!</v>
      </c>
      <c r="J264" s="23" t="e">
        <f t="shared" si="176"/>
        <v>#DIV/0!</v>
      </c>
      <c r="K264" s="24" t="str">
        <f t="shared" si="177"/>
        <v/>
      </c>
      <c r="L264" s="55" t="str">
        <f t="shared" ref="L264" si="182">IF(E263="","",IF(J264&gt;75,"FAIL!!",""))</f>
        <v/>
      </c>
    </row>
    <row r="265" spans="1:12" ht="15" customHeight="1" x14ac:dyDescent="0.2">
      <c r="A265" s="2"/>
      <c r="D265" s="33" t="s">
        <v>5</v>
      </c>
      <c r="E265" s="38" t="str">
        <f>IF(E$32="","",E$32)</f>
        <v/>
      </c>
      <c r="F265" s="37" t="s">
        <v>58</v>
      </c>
      <c r="G265" s="58"/>
      <c r="H265" s="22" t="e">
        <f t="shared" si="179"/>
        <v>#DIV/0!</v>
      </c>
      <c r="I265" s="22" t="e">
        <f t="shared" si="175"/>
        <v>#DIV/0!</v>
      </c>
      <c r="J265" s="23" t="e">
        <f t="shared" si="176"/>
        <v>#DIV/0!</v>
      </c>
      <c r="K265" s="24" t="str">
        <f t="shared" si="177"/>
        <v/>
      </c>
      <c r="L265" s="55" t="str">
        <f t="shared" si="178"/>
        <v/>
      </c>
    </row>
    <row r="266" spans="1:12" ht="15" customHeight="1" x14ac:dyDescent="0.2">
      <c r="A266" s="2"/>
      <c r="D266" s="34"/>
      <c r="E266" s="81"/>
      <c r="F266" s="52" t="s">
        <v>59</v>
      </c>
      <c r="G266" s="58"/>
      <c r="H266" s="22" t="e">
        <f t="shared" si="179"/>
        <v>#DIV/0!</v>
      </c>
      <c r="I266" s="22" t="e">
        <f t="shared" si="175"/>
        <v>#DIV/0!</v>
      </c>
      <c r="J266" s="23" t="e">
        <f t="shared" si="176"/>
        <v>#DIV/0!</v>
      </c>
      <c r="K266" s="24" t="str">
        <f t="shared" si="177"/>
        <v/>
      </c>
      <c r="L266" s="55" t="str">
        <f t="shared" ref="L266" si="183">IF(E265="","",IF(J266&gt;75,"FAIL!!",""))</f>
        <v/>
      </c>
    </row>
    <row r="267" spans="1:12" ht="15" customHeight="1" x14ac:dyDescent="0.2">
      <c r="A267" s="2"/>
      <c r="D267" s="33" t="s">
        <v>6</v>
      </c>
      <c r="E267" s="38" t="str">
        <f>IF(E$34="","",E$34)</f>
        <v/>
      </c>
      <c r="F267" s="37" t="s">
        <v>58</v>
      </c>
      <c r="G267" s="58"/>
      <c r="H267" s="22" t="e">
        <f t="shared" si="179"/>
        <v>#DIV/0!</v>
      </c>
      <c r="I267" s="22" t="e">
        <f t="shared" si="175"/>
        <v>#DIV/0!</v>
      </c>
      <c r="J267" s="23" t="e">
        <f t="shared" si="176"/>
        <v>#DIV/0!</v>
      </c>
      <c r="K267" s="24" t="str">
        <f t="shared" si="177"/>
        <v/>
      </c>
      <c r="L267" s="55" t="str">
        <f t="shared" si="178"/>
        <v/>
      </c>
    </row>
    <row r="268" spans="1:12" ht="15" customHeight="1" x14ac:dyDescent="0.2">
      <c r="A268" s="2"/>
      <c r="D268" s="34"/>
      <c r="E268" s="81"/>
      <c r="F268" s="52" t="s">
        <v>59</v>
      </c>
      <c r="G268" s="58"/>
      <c r="H268" s="22" t="e">
        <f t="shared" si="179"/>
        <v>#DIV/0!</v>
      </c>
      <c r="I268" s="22" t="e">
        <f t="shared" si="175"/>
        <v>#DIV/0!</v>
      </c>
      <c r="J268" s="23" t="e">
        <f t="shared" si="176"/>
        <v>#DIV/0!</v>
      </c>
      <c r="K268" s="24" t="str">
        <f t="shared" si="177"/>
        <v/>
      </c>
      <c r="L268" s="55" t="str">
        <f t="shared" ref="L268" si="184">IF(E267="","",IF(J268&gt;75,"FAIL!!",""))</f>
        <v/>
      </c>
    </row>
    <row r="269" spans="1:12" ht="15" customHeight="1" x14ac:dyDescent="0.2">
      <c r="A269" s="2"/>
      <c r="D269" s="33" t="s">
        <v>7</v>
      </c>
      <c r="E269" s="38" t="str">
        <f>IF(E$36="","",E$36)</f>
        <v/>
      </c>
      <c r="F269" s="37" t="s">
        <v>58</v>
      </c>
      <c r="G269" s="58"/>
      <c r="H269" s="22" t="e">
        <f t="shared" si="179"/>
        <v>#DIV/0!</v>
      </c>
      <c r="I269" s="22" t="e">
        <f t="shared" si="175"/>
        <v>#DIV/0!</v>
      </c>
      <c r="J269" s="23" t="e">
        <f t="shared" si="176"/>
        <v>#DIV/0!</v>
      </c>
      <c r="K269" s="24" t="str">
        <f t="shared" si="177"/>
        <v/>
      </c>
      <c r="L269" s="55" t="str">
        <f t="shared" si="178"/>
        <v/>
      </c>
    </row>
    <row r="270" spans="1:12" ht="15" customHeight="1" x14ac:dyDescent="0.2">
      <c r="A270" s="2"/>
      <c r="D270" s="34"/>
      <c r="E270" s="81"/>
      <c r="F270" s="52" t="s">
        <v>59</v>
      </c>
      <c r="G270" s="58"/>
      <c r="H270" s="22" t="e">
        <f t="shared" si="179"/>
        <v>#DIV/0!</v>
      </c>
      <c r="I270" s="22" t="e">
        <f t="shared" si="175"/>
        <v>#DIV/0!</v>
      </c>
      <c r="J270" s="23" t="e">
        <f t="shared" si="176"/>
        <v>#DIV/0!</v>
      </c>
      <c r="K270" s="24" t="str">
        <f t="shared" si="177"/>
        <v/>
      </c>
      <c r="L270" s="55" t="str">
        <f t="shared" ref="L270" si="185">IF(E269="","",IF(J270&gt;75,"FAIL!!",""))</f>
        <v/>
      </c>
    </row>
    <row r="271" spans="1:12" ht="15" customHeight="1" x14ac:dyDescent="0.2">
      <c r="A271" s="2"/>
      <c r="D271" s="33" t="s">
        <v>8</v>
      </c>
      <c r="E271" s="38" t="str">
        <f>IF(E$38="","",E$38)</f>
        <v/>
      </c>
      <c r="F271" s="37" t="s">
        <v>58</v>
      </c>
      <c r="G271" s="58"/>
      <c r="H271" s="22" t="e">
        <f t="shared" si="179"/>
        <v>#DIV/0!</v>
      </c>
      <c r="I271" s="22" t="e">
        <f t="shared" si="175"/>
        <v>#DIV/0!</v>
      </c>
      <c r="J271" s="23" t="e">
        <f t="shared" si="176"/>
        <v>#DIV/0!</v>
      </c>
      <c r="K271" s="24" t="str">
        <f t="shared" si="177"/>
        <v/>
      </c>
      <c r="L271" s="55" t="str">
        <f t="shared" si="178"/>
        <v/>
      </c>
    </row>
    <row r="272" spans="1:12" ht="15" customHeight="1" x14ac:dyDescent="0.2">
      <c r="A272" s="2"/>
      <c r="D272" s="34"/>
      <c r="E272" s="81"/>
      <c r="F272" s="52" t="s">
        <v>59</v>
      </c>
      <c r="G272" s="58"/>
      <c r="H272" s="22" t="e">
        <f t="shared" si="179"/>
        <v>#DIV/0!</v>
      </c>
      <c r="I272" s="22" t="e">
        <f t="shared" si="175"/>
        <v>#DIV/0!</v>
      </c>
      <c r="J272" s="23" t="e">
        <f t="shared" si="176"/>
        <v>#DIV/0!</v>
      </c>
      <c r="K272" s="24" t="str">
        <f t="shared" si="177"/>
        <v/>
      </c>
      <c r="L272" s="55" t="str">
        <f t="shared" ref="L272" si="186">IF(E271="","",IF(J272&gt;75,"FAIL!!",""))</f>
        <v/>
      </c>
    </row>
    <row r="273" spans="1:12" ht="15" customHeight="1" x14ac:dyDescent="0.2">
      <c r="A273" s="2"/>
      <c r="D273" s="33" t="s">
        <v>9</v>
      </c>
      <c r="E273" s="38" t="str">
        <f>IF(E$40="","",E$40)</f>
        <v/>
      </c>
      <c r="F273" s="37" t="s">
        <v>58</v>
      </c>
      <c r="G273" s="58"/>
      <c r="H273" s="22" t="e">
        <f t="shared" si="179"/>
        <v>#DIV/0!</v>
      </c>
      <c r="I273" s="22" t="e">
        <f t="shared" si="175"/>
        <v>#DIV/0!</v>
      </c>
      <c r="J273" s="23" t="e">
        <f t="shared" si="176"/>
        <v>#DIV/0!</v>
      </c>
      <c r="K273" s="24" t="str">
        <f t="shared" si="177"/>
        <v/>
      </c>
      <c r="L273" s="55" t="str">
        <f t="shared" si="178"/>
        <v/>
      </c>
    </row>
    <row r="274" spans="1:12" ht="15" customHeight="1" x14ac:dyDescent="0.2">
      <c r="A274" s="2"/>
      <c r="D274" s="34"/>
      <c r="E274" s="81"/>
      <c r="F274" s="52" t="s">
        <v>59</v>
      </c>
      <c r="G274" s="58"/>
      <c r="H274" s="22" t="e">
        <f t="shared" si="179"/>
        <v>#DIV/0!</v>
      </c>
      <c r="I274" s="22" t="e">
        <f t="shared" si="175"/>
        <v>#DIV/0!</v>
      </c>
      <c r="J274" s="23" t="e">
        <f t="shared" si="176"/>
        <v>#DIV/0!</v>
      </c>
      <c r="K274" s="24" t="str">
        <f t="shared" si="177"/>
        <v/>
      </c>
      <c r="L274" s="55" t="str">
        <f t="shared" ref="L274" si="187">IF(E273="","",IF(J274&gt;75,"FAIL!!",""))</f>
        <v/>
      </c>
    </row>
    <row r="275" spans="1:12" ht="15" customHeight="1" x14ac:dyDescent="0.2">
      <c r="A275" s="2"/>
      <c r="D275" s="33" t="s">
        <v>10</v>
      </c>
      <c r="E275" s="38" t="str">
        <f>IF(E$42="","",E$42)</f>
        <v/>
      </c>
      <c r="F275" s="37" t="s">
        <v>58</v>
      </c>
      <c r="G275" s="58"/>
      <c r="H275" s="22" t="e">
        <f t="shared" si="179"/>
        <v>#DIV/0!</v>
      </c>
      <c r="I275" s="22" t="e">
        <f t="shared" si="175"/>
        <v>#DIV/0!</v>
      </c>
      <c r="J275" s="23" t="e">
        <f t="shared" si="176"/>
        <v>#DIV/0!</v>
      </c>
      <c r="K275" s="24" t="str">
        <f t="shared" si="177"/>
        <v/>
      </c>
      <c r="L275" s="55" t="str">
        <f t="shared" si="178"/>
        <v/>
      </c>
    </row>
    <row r="276" spans="1:12" ht="15" customHeight="1" x14ac:dyDescent="0.2">
      <c r="A276" s="2"/>
      <c r="D276" s="34"/>
      <c r="E276" s="81"/>
      <c r="F276" s="52" t="s">
        <v>59</v>
      </c>
      <c r="G276" s="58"/>
      <c r="H276" s="22" t="e">
        <f t="shared" si="179"/>
        <v>#DIV/0!</v>
      </c>
      <c r="I276" s="22" t="e">
        <f t="shared" si="175"/>
        <v>#DIV/0!</v>
      </c>
      <c r="J276" s="23" t="e">
        <f t="shared" si="176"/>
        <v>#DIV/0!</v>
      </c>
      <c r="K276" s="24" t="str">
        <f t="shared" si="177"/>
        <v/>
      </c>
      <c r="L276" s="55" t="str">
        <f t="shared" ref="L276" si="188">IF(E275="","",IF(J276&gt;75,"FAIL!!",""))</f>
        <v/>
      </c>
    </row>
    <row r="277" spans="1:12" ht="15" customHeight="1" x14ac:dyDescent="0.2">
      <c r="A277" s="2"/>
      <c r="D277" s="33" t="s">
        <v>11</v>
      </c>
      <c r="E277" s="38" t="str">
        <f>IF(E$44="","",E$44)</f>
        <v/>
      </c>
      <c r="F277" s="37" t="s">
        <v>58</v>
      </c>
      <c r="G277" s="62"/>
      <c r="H277" s="22" t="e">
        <f t="shared" si="179"/>
        <v>#DIV/0!</v>
      </c>
      <c r="I277" s="22" t="e">
        <f t="shared" si="175"/>
        <v>#DIV/0!</v>
      </c>
      <c r="J277" s="23" t="e">
        <f t="shared" si="176"/>
        <v>#DIV/0!</v>
      </c>
      <c r="K277" s="24" t="str">
        <f t="shared" si="177"/>
        <v/>
      </c>
      <c r="L277" s="55" t="str">
        <f t="shared" si="178"/>
        <v/>
      </c>
    </row>
    <row r="278" spans="1:12" ht="15" customHeight="1" x14ac:dyDescent="0.2">
      <c r="A278" s="2"/>
      <c r="D278" s="34"/>
      <c r="E278" s="81"/>
      <c r="F278" s="52" t="s">
        <v>59</v>
      </c>
      <c r="G278" s="63"/>
      <c r="H278" s="22" t="e">
        <f t="shared" si="179"/>
        <v>#DIV/0!</v>
      </c>
      <c r="I278" s="22" t="e">
        <f t="shared" si="175"/>
        <v>#DIV/0!</v>
      </c>
      <c r="J278" s="23" t="e">
        <f t="shared" si="176"/>
        <v>#DIV/0!</v>
      </c>
      <c r="K278" s="24" t="str">
        <f t="shared" si="177"/>
        <v/>
      </c>
      <c r="L278" s="55" t="str">
        <f t="shared" ref="L278" si="189">IF(E277="","",IF(J278&gt;75,"FAIL!!",""))</f>
        <v/>
      </c>
    </row>
    <row r="279" spans="1:12" x14ac:dyDescent="0.2">
      <c r="K279" s="55" t="str">
        <f t="shared" ref="K279:K284" si="190">IF(E279="","",IF(I279&gt;75,"FAIL!!",""))</f>
        <v/>
      </c>
    </row>
    <row r="280" spans="1:12" x14ac:dyDescent="0.2">
      <c r="K280" s="55" t="str">
        <f t="shared" si="190"/>
        <v/>
      </c>
    </row>
    <row r="281" spans="1:12" x14ac:dyDescent="0.2">
      <c r="C281" s="3" t="s">
        <v>23</v>
      </c>
      <c r="K281" s="55" t="str">
        <f t="shared" si="190"/>
        <v/>
      </c>
    </row>
    <row r="282" spans="1:12" x14ac:dyDescent="0.2">
      <c r="A282" s="2"/>
      <c r="E282" s="54"/>
      <c r="F282" s="45" t="s">
        <v>31</v>
      </c>
      <c r="K282" s="55" t="str">
        <f t="shared" si="190"/>
        <v/>
      </c>
    </row>
    <row r="283" spans="1:12" x14ac:dyDescent="0.2">
      <c r="A283" s="2"/>
      <c r="D283" s="19"/>
      <c r="E283" s="20" t="s">
        <v>21</v>
      </c>
      <c r="F283" s="60"/>
      <c r="K283" s="55" t="str">
        <f t="shared" si="190"/>
        <v/>
      </c>
    </row>
    <row r="284" spans="1:12" x14ac:dyDescent="0.2">
      <c r="K284" s="55" t="str">
        <f t="shared" si="190"/>
        <v/>
      </c>
    </row>
    <row r="285" spans="1:12" ht="41.45" customHeight="1" x14ac:dyDescent="0.2">
      <c r="A285" s="2"/>
      <c r="D285" s="19"/>
      <c r="E285" s="37" t="s">
        <v>30</v>
      </c>
      <c r="F285" s="32" t="s">
        <v>57</v>
      </c>
      <c r="G285" s="32" t="s">
        <v>31</v>
      </c>
      <c r="H285" s="32" t="s">
        <v>32</v>
      </c>
      <c r="I285" s="29" t="s">
        <v>44</v>
      </c>
      <c r="J285" s="31" t="s">
        <v>45</v>
      </c>
      <c r="K285" s="44" t="s">
        <v>22</v>
      </c>
      <c r="L285" s="55"/>
    </row>
    <row r="286" spans="1:12" x14ac:dyDescent="0.2">
      <c r="A286" s="2"/>
      <c r="D286" s="33" t="s">
        <v>1</v>
      </c>
      <c r="E286" s="38" t="str">
        <f>IF(E$24="","",E$24)</f>
        <v/>
      </c>
      <c r="F286" s="37" t="s">
        <v>58</v>
      </c>
      <c r="G286" s="67"/>
      <c r="H286" s="8" t="e">
        <f t="shared" ref="H286" si="191">((G286-F$283)/I$119)</f>
        <v>#DIV/0!</v>
      </c>
      <c r="I286" s="22" t="e">
        <f t="shared" ref="I286:I307" si="192">10^H286</f>
        <v>#DIV/0!</v>
      </c>
      <c r="J286" s="23" t="e">
        <f t="shared" ref="J286:J307" si="193">((1-I286)*100)</f>
        <v>#DIV/0!</v>
      </c>
      <c r="K286" s="24" t="str">
        <f t="shared" ref="K286:K307" si="194">IF(G286="","",IF(J286&lt;0,"0",J286))</f>
        <v/>
      </c>
      <c r="L286" s="55" t="str">
        <f t="shared" ref="L286" si="195">IF(E286="","",IF(J286&gt;75,"FAIL!!",""))</f>
        <v/>
      </c>
    </row>
    <row r="287" spans="1:12" ht="14.25" x14ac:dyDescent="0.2">
      <c r="A287" s="2"/>
      <c r="D287" s="34"/>
      <c r="E287" s="81"/>
      <c r="F287" s="52" t="s">
        <v>59</v>
      </c>
      <c r="G287" s="61"/>
      <c r="H287" s="8" t="e">
        <f>((G287-F$283)/I$119)</f>
        <v>#DIV/0!</v>
      </c>
      <c r="I287" s="22" t="e">
        <f t="shared" si="192"/>
        <v>#DIV/0!</v>
      </c>
      <c r="J287" s="23" t="e">
        <f t="shared" si="193"/>
        <v>#DIV/0!</v>
      </c>
      <c r="K287" s="24" t="str">
        <f t="shared" si="194"/>
        <v/>
      </c>
      <c r="L287" s="55" t="str">
        <f>IF(E286="","",IF(J287&gt;75,"FAIL!!",""))</f>
        <v/>
      </c>
    </row>
    <row r="288" spans="1:12" x14ac:dyDescent="0.2">
      <c r="A288" s="2"/>
      <c r="D288" s="33" t="s">
        <v>2</v>
      </c>
      <c r="E288" s="38" t="str">
        <f>IF(E$26="","",E$26)</f>
        <v/>
      </c>
      <c r="F288" s="37" t="s">
        <v>58</v>
      </c>
      <c r="G288" s="61"/>
      <c r="H288" s="8" t="e">
        <f t="shared" ref="H288:H307" si="196">((G288-F$283)/I$119)</f>
        <v>#DIV/0!</v>
      </c>
      <c r="I288" s="22" t="e">
        <f t="shared" si="192"/>
        <v>#DIV/0!</v>
      </c>
      <c r="J288" s="23" t="e">
        <f t="shared" si="193"/>
        <v>#DIV/0!</v>
      </c>
      <c r="K288" s="24" t="str">
        <f t="shared" si="194"/>
        <v/>
      </c>
      <c r="L288" s="55" t="str">
        <f t="shared" ref="L288" si="197">IF(E288="","",IF(J288&gt;75,"FAIL!!",""))</f>
        <v/>
      </c>
    </row>
    <row r="289" spans="1:12" ht="14.25" x14ac:dyDescent="0.2">
      <c r="A289" s="2"/>
      <c r="D289" s="34"/>
      <c r="E289" s="81"/>
      <c r="F289" s="52" t="s">
        <v>59</v>
      </c>
      <c r="G289" s="58"/>
      <c r="H289" s="8" t="e">
        <f t="shared" si="196"/>
        <v>#DIV/0!</v>
      </c>
      <c r="I289" s="22" t="e">
        <f t="shared" si="192"/>
        <v>#DIV/0!</v>
      </c>
      <c r="J289" s="23" t="e">
        <f t="shared" si="193"/>
        <v>#DIV/0!</v>
      </c>
      <c r="K289" s="24" t="str">
        <f t="shared" si="194"/>
        <v/>
      </c>
      <c r="L289" s="55" t="str">
        <f t="shared" ref="L289" si="198">IF(E288="","",IF(J289&gt;75,"FAIL!!",""))</f>
        <v/>
      </c>
    </row>
    <row r="290" spans="1:12" x14ac:dyDescent="0.2">
      <c r="A290" s="2"/>
      <c r="D290" s="33" t="s">
        <v>3</v>
      </c>
      <c r="E290" s="38" t="str">
        <f>IF(E$28="","",E$28)</f>
        <v/>
      </c>
      <c r="F290" s="37" t="s">
        <v>58</v>
      </c>
      <c r="G290" s="58"/>
      <c r="H290" s="8" t="e">
        <f t="shared" si="196"/>
        <v>#DIV/0!</v>
      </c>
      <c r="I290" s="22" t="e">
        <f t="shared" si="192"/>
        <v>#DIV/0!</v>
      </c>
      <c r="J290" s="23" t="e">
        <f t="shared" si="193"/>
        <v>#DIV/0!</v>
      </c>
      <c r="K290" s="24" t="str">
        <f t="shared" si="194"/>
        <v/>
      </c>
      <c r="L290" s="55" t="str">
        <f t="shared" ref="L290" si="199">IF(E290="","",IF(J290&gt;75,"FAIL!!",""))</f>
        <v/>
      </c>
    </row>
    <row r="291" spans="1:12" ht="14.25" x14ac:dyDescent="0.2">
      <c r="A291" s="2"/>
      <c r="D291" s="34"/>
      <c r="E291" s="81"/>
      <c r="F291" s="52" t="s">
        <v>59</v>
      </c>
      <c r="G291" s="58"/>
      <c r="H291" s="8" t="e">
        <f t="shared" si="196"/>
        <v>#DIV/0!</v>
      </c>
      <c r="I291" s="22" t="e">
        <f t="shared" si="192"/>
        <v>#DIV/0!</v>
      </c>
      <c r="J291" s="23" t="e">
        <f t="shared" si="193"/>
        <v>#DIV/0!</v>
      </c>
      <c r="K291" s="24" t="str">
        <f t="shared" si="194"/>
        <v/>
      </c>
      <c r="L291" s="55" t="str">
        <f t="shared" ref="L291" si="200">IF(E290="","",IF(J291&gt;75,"FAIL!!",""))</f>
        <v/>
      </c>
    </row>
    <row r="292" spans="1:12" x14ac:dyDescent="0.2">
      <c r="A292" s="2"/>
      <c r="D292" s="33" t="s">
        <v>4</v>
      </c>
      <c r="E292" s="38" t="str">
        <f>IF(E$30="","",E$30)</f>
        <v/>
      </c>
      <c r="F292" s="37" t="s">
        <v>58</v>
      </c>
      <c r="G292" s="58"/>
      <c r="H292" s="8" t="e">
        <f t="shared" si="196"/>
        <v>#DIV/0!</v>
      </c>
      <c r="I292" s="22" t="e">
        <f t="shared" si="192"/>
        <v>#DIV/0!</v>
      </c>
      <c r="J292" s="23" t="e">
        <f t="shared" si="193"/>
        <v>#DIV/0!</v>
      </c>
      <c r="K292" s="24" t="str">
        <f t="shared" si="194"/>
        <v/>
      </c>
      <c r="L292" s="55" t="str">
        <f t="shared" ref="L292" si="201">IF(E292="","",IF(J292&gt;75,"FAIL!!",""))</f>
        <v/>
      </c>
    </row>
    <row r="293" spans="1:12" ht="14.25" x14ac:dyDescent="0.2">
      <c r="A293" s="2"/>
      <c r="D293" s="34"/>
      <c r="E293" s="81"/>
      <c r="F293" s="52" t="s">
        <v>59</v>
      </c>
      <c r="G293" s="58"/>
      <c r="H293" s="8" t="e">
        <f t="shared" si="196"/>
        <v>#DIV/0!</v>
      </c>
      <c r="I293" s="22" t="e">
        <f t="shared" si="192"/>
        <v>#DIV/0!</v>
      </c>
      <c r="J293" s="23" t="e">
        <f t="shared" si="193"/>
        <v>#DIV/0!</v>
      </c>
      <c r="K293" s="24" t="str">
        <f t="shared" si="194"/>
        <v/>
      </c>
      <c r="L293" s="55" t="str">
        <f t="shared" ref="L293" si="202">IF(E292="","",IF(J293&gt;75,"FAIL!!",""))</f>
        <v/>
      </c>
    </row>
    <row r="294" spans="1:12" x14ac:dyDescent="0.2">
      <c r="A294" s="2"/>
      <c r="D294" s="33" t="s">
        <v>5</v>
      </c>
      <c r="E294" s="38" t="str">
        <f>IF(E$32="","",E$32)</f>
        <v/>
      </c>
      <c r="F294" s="37" t="s">
        <v>58</v>
      </c>
      <c r="G294" s="58"/>
      <c r="H294" s="8" t="e">
        <f t="shared" si="196"/>
        <v>#DIV/0!</v>
      </c>
      <c r="I294" s="22" t="e">
        <f t="shared" si="192"/>
        <v>#DIV/0!</v>
      </c>
      <c r="J294" s="23" t="e">
        <f t="shared" si="193"/>
        <v>#DIV/0!</v>
      </c>
      <c r="K294" s="24" t="str">
        <f t="shared" si="194"/>
        <v/>
      </c>
      <c r="L294" s="55" t="str">
        <f t="shared" ref="L294" si="203">IF(E294="","",IF(J294&gt;75,"FAIL!!",""))</f>
        <v/>
      </c>
    </row>
    <row r="295" spans="1:12" ht="14.25" x14ac:dyDescent="0.2">
      <c r="A295" s="2"/>
      <c r="D295" s="34"/>
      <c r="E295" s="81"/>
      <c r="F295" s="52" t="s">
        <v>59</v>
      </c>
      <c r="G295" s="58"/>
      <c r="H295" s="8" t="e">
        <f t="shared" si="196"/>
        <v>#DIV/0!</v>
      </c>
      <c r="I295" s="22" t="e">
        <f t="shared" si="192"/>
        <v>#DIV/0!</v>
      </c>
      <c r="J295" s="23" t="e">
        <f t="shared" si="193"/>
        <v>#DIV/0!</v>
      </c>
      <c r="K295" s="24" t="str">
        <f t="shared" si="194"/>
        <v/>
      </c>
      <c r="L295" s="55" t="str">
        <f t="shared" ref="L295" si="204">IF(E294="","",IF(J295&gt;75,"FAIL!!",""))</f>
        <v/>
      </c>
    </row>
    <row r="296" spans="1:12" x14ac:dyDescent="0.2">
      <c r="A296" s="2"/>
      <c r="D296" s="33" t="s">
        <v>6</v>
      </c>
      <c r="E296" s="38" t="str">
        <f>IF(E$34="","",E$34)</f>
        <v/>
      </c>
      <c r="F296" s="37" t="s">
        <v>58</v>
      </c>
      <c r="G296" s="58"/>
      <c r="H296" s="8" t="e">
        <f t="shared" si="196"/>
        <v>#DIV/0!</v>
      </c>
      <c r="I296" s="22" t="e">
        <f t="shared" si="192"/>
        <v>#DIV/0!</v>
      </c>
      <c r="J296" s="23" t="e">
        <f t="shared" si="193"/>
        <v>#DIV/0!</v>
      </c>
      <c r="K296" s="24" t="str">
        <f t="shared" si="194"/>
        <v/>
      </c>
      <c r="L296" s="55" t="str">
        <f t="shared" ref="L296" si="205">IF(E296="","",IF(J296&gt;75,"FAIL!!",""))</f>
        <v/>
      </c>
    </row>
    <row r="297" spans="1:12" ht="14.25" x14ac:dyDescent="0.2">
      <c r="A297" s="2"/>
      <c r="D297" s="34"/>
      <c r="E297" s="81"/>
      <c r="F297" s="52" t="s">
        <v>59</v>
      </c>
      <c r="G297" s="58"/>
      <c r="H297" s="8" t="e">
        <f t="shared" si="196"/>
        <v>#DIV/0!</v>
      </c>
      <c r="I297" s="22" t="e">
        <f t="shared" si="192"/>
        <v>#DIV/0!</v>
      </c>
      <c r="J297" s="23" t="e">
        <f t="shared" si="193"/>
        <v>#DIV/0!</v>
      </c>
      <c r="K297" s="24" t="str">
        <f t="shared" si="194"/>
        <v/>
      </c>
      <c r="L297" s="55" t="str">
        <f t="shared" ref="L297" si="206">IF(E296="","",IF(J297&gt;75,"FAIL!!",""))</f>
        <v/>
      </c>
    </row>
    <row r="298" spans="1:12" x14ac:dyDescent="0.2">
      <c r="A298" s="2"/>
      <c r="D298" s="33" t="s">
        <v>7</v>
      </c>
      <c r="E298" s="38" t="str">
        <f>IF(E$36="","",E$36)</f>
        <v/>
      </c>
      <c r="F298" s="37" t="s">
        <v>58</v>
      </c>
      <c r="G298" s="58"/>
      <c r="H298" s="8" t="e">
        <f t="shared" si="196"/>
        <v>#DIV/0!</v>
      </c>
      <c r="I298" s="22" t="e">
        <f t="shared" si="192"/>
        <v>#DIV/0!</v>
      </c>
      <c r="J298" s="23" t="e">
        <f t="shared" si="193"/>
        <v>#DIV/0!</v>
      </c>
      <c r="K298" s="24" t="str">
        <f t="shared" si="194"/>
        <v/>
      </c>
      <c r="L298" s="55" t="str">
        <f t="shared" ref="L298" si="207">IF(E298="","",IF(J298&gt;75,"FAIL!!",""))</f>
        <v/>
      </c>
    </row>
    <row r="299" spans="1:12" ht="14.25" x14ac:dyDescent="0.2">
      <c r="A299" s="2"/>
      <c r="D299" s="34"/>
      <c r="E299" s="81"/>
      <c r="F299" s="52" t="s">
        <v>59</v>
      </c>
      <c r="G299" s="58"/>
      <c r="H299" s="8" t="e">
        <f t="shared" si="196"/>
        <v>#DIV/0!</v>
      </c>
      <c r="I299" s="22" t="e">
        <f t="shared" si="192"/>
        <v>#DIV/0!</v>
      </c>
      <c r="J299" s="23" t="e">
        <f t="shared" si="193"/>
        <v>#DIV/0!</v>
      </c>
      <c r="K299" s="24" t="str">
        <f t="shared" si="194"/>
        <v/>
      </c>
      <c r="L299" s="55" t="str">
        <f t="shared" ref="L299" si="208">IF(E298="","",IF(J299&gt;75,"FAIL!!",""))</f>
        <v/>
      </c>
    </row>
    <row r="300" spans="1:12" x14ac:dyDescent="0.2">
      <c r="A300" s="2"/>
      <c r="D300" s="33" t="s">
        <v>8</v>
      </c>
      <c r="E300" s="38" t="str">
        <f>IF(E$38="","",E$38)</f>
        <v/>
      </c>
      <c r="F300" s="37" t="s">
        <v>58</v>
      </c>
      <c r="G300" s="58"/>
      <c r="H300" s="8" t="e">
        <f t="shared" si="196"/>
        <v>#DIV/0!</v>
      </c>
      <c r="I300" s="22" t="e">
        <f t="shared" si="192"/>
        <v>#DIV/0!</v>
      </c>
      <c r="J300" s="23" t="e">
        <f t="shared" si="193"/>
        <v>#DIV/0!</v>
      </c>
      <c r="K300" s="24" t="str">
        <f t="shared" si="194"/>
        <v/>
      </c>
      <c r="L300" s="55" t="str">
        <f t="shared" ref="L300" si="209">IF(E300="","",IF(J300&gt;75,"FAIL!!",""))</f>
        <v/>
      </c>
    </row>
    <row r="301" spans="1:12" ht="14.25" x14ac:dyDescent="0.2">
      <c r="A301" s="2"/>
      <c r="D301" s="34"/>
      <c r="E301" s="81"/>
      <c r="F301" s="52" t="s">
        <v>59</v>
      </c>
      <c r="G301" s="58"/>
      <c r="H301" s="8" t="e">
        <f t="shared" si="196"/>
        <v>#DIV/0!</v>
      </c>
      <c r="I301" s="22" t="e">
        <f t="shared" si="192"/>
        <v>#DIV/0!</v>
      </c>
      <c r="J301" s="23" t="e">
        <f t="shared" si="193"/>
        <v>#DIV/0!</v>
      </c>
      <c r="K301" s="24" t="str">
        <f t="shared" si="194"/>
        <v/>
      </c>
      <c r="L301" s="55" t="str">
        <f t="shared" ref="L301" si="210">IF(E300="","",IF(J301&gt;75,"FAIL!!",""))</f>
        <v/>
      </c>
    </row>
    <row r="302" spans="1:12" x14ac:dyDescent="0.2">
      <c r="A302" s="2"/>
      <c r="D302" s="33" t="s">
        <v>9</v>
      </c>
      <c r="E302" s="38" t="str">
        <f>IF(E$40="","",E$40)</f>
        <v/>
      </c>
      <c r="F302" s="37" t="s">
        <v>58</v>
      </c>
      <c r="G302" s="58"/>
      <c r="H302" s="8" t="e">
        <f t="shared" si="196"/>
        <v>#DIV/0!</v>
      </c>
      <c r="I302" s="22" t="e">
        <f t="shared" si="192"/>
        <v>#DIV/0!</v>
      </c>
      <c r="J302" s="23" t="e">
        <f t="shared" si="193"/>
        <v>#DIV/0!</v>
      </c>
      <c r="K302" s="24" t="str">
        <f t="shared" si="194"/>
        <v/>
      </c>
      <c r="L302" s="55" t="str">
        <f t="shared" ref="L302" si="211">IF(E302="","",IF(J302&gt;75,"FAIL!!",""))</f>
        <v/>
      </c>
    </row>
    <row r="303" spans="1:12" ht="14.25" x14ac:dyDescent="0.2">
      <c r="A303" s="2"/>
      <c r="D303" s="34"/>
      <c r="E303" s="81"/>
      <c r="F303" s="52" t="s">
        <v>59</v>
      </c>
      <c r="G303" s="58"/>
      <c r="H303" s="8" t="e">
        <f t="shared" si="196"/>
        <v>#DIV/0!</v>
      </c>
      <c r="I303" s="22" t="e">
        <f t="shared" si="192"/>
        <v>#DIV/0!</v>
      </c>
      <c r="J303" s="23" t="e">
        <f t="shared" si="193"/>
        <v>#DIV/0!</v>
      </c>
      <c r="K303" s="24" t="str">
        <f t="shared" si="194"/>
        <v/>
      </c>
      <c r="L303" s="55" t="str">
        <f t="shared" ref="L303" si="212">IF(E302="","",IF(J303&gt;75,"FAIL!!",""))</f>
        <v/>
      </c>
    </row>
    <row r="304" spans="1:12" x14ac:dyDescent="0.2">
      <c r="A304" s="2"/>
      <c r="D304" s="33" t="s">
        <v>10</v>
      </c>
      <c r="E304" s="38" t="str">
        <f>IF(E$42="","",E$42)</f>
        <v/>
      </c>
      <c r="F304" s="37" t="s">
        <v>58</v>
      </c>
      <c r="G304" s="58"/>
      <c r="H304" s="8" t="e">
        <f t="shared" si="196"/>
        <v>#DIV/0!</v>
      </c>
      <c r="I304" s="22" t="e">
        <f t="shared" si="192"/>
        <v>#DIV/0!</v>
      </c>
      <c r="J304" s="23" t="e">
        <f t="shared" si="193"/>
        <v>#DIV/0!</v>
      </c>
      <c r="K304" s="24" t="str">
        <f t="shared" si="194"/>
        <v/>
      </c>
      <c r="L304" s="55" t="str">
        <f t="shared" ref="L304" si="213">IF(E304="","",IF(J304&gt;75,"FAIL!!",""))</f>
        <v/>
      </c>
    </row>
    <row r="305" spans="1:12" ht="14.25" x14ac:dyDescent="0.2">
      <c r="A305" s="2"/>
      <c r="D305" s="34"/>
      <c r="E305" s="81"/>
      <c r="F305" s="52" t="s">
        <v>59</v>
      </c>
      <c r="G305" s="58"/>
      <c r="H305" s="8" t="e">
        <f t="shared" si="196"/>
        <v>#DIV/0!</v>
      </c>
      <c r="I305" s="22" t="e">
        <f t="shared" si="192"/>
        <v>#DIV/0!</v>
      </c>
      <c r="J305" s="23" t="e">
        <f t="shared" si="193"/>
        <v>#DIV/0!</v>
      </c>
      <c r="K305" s="24" t="str">
        <f t="shared" si="194"/>
        <v/>
      </c>
      <c r="L305" s="55" t="str">
        <f t="shared" ref="L305" si="214">IF(E304="","",IF(J305&gt;75,"FAIL!!",""))</f>
        <v/>
      </c>
    </row>
    <row r="306" spans="1:12" x14ac:dyDescent="0.2">
      <c r="A306" s="2"/>
      <c r="D306" s="33" t="s">
        <v>11</v>
      </c>
      <c r="E306" s="38" t="str">
        <f>IF(E$44="","",E$44)</f>
        <v/>
      </c>
      <c r="F306" s="37" t="s">
        <v>58</v>
      </c>
      <c r="G306" s="62"/>
      <c r="H306" s="8" t="e">
        <f t="shared" si="196"/>
        <v>#DIV/0!</v>
      </c>
      <c r="I306" s="22" t="e">
        <f t="shared" si="192"/>
        <v>#DIV/0!</v>
      </c>
      <c r="J306" s="23" t="e">
        <f t="shared" si="193"/>
        <v>#DIV/0!</v>
      </c>
      <c r="K306" s="24" t="str">
        <f t="shared" si="194"/>
        <v/>
      </c>
      <c r="L306" s="55" t="str">
        <f t="shared" ref="L306" si="215">IF(E306="","",IF(J306&gt;75,"FAIL!!",""))</f>
        <v/>
      </c>
    </row>
    <row r="307" spans="1:12" ht="14.25" x14ac:dyDescent="0.2">
      <c r="A307" s="2"/>
      <c r="D307" s="34"/>
      <c r="E307" s="81"/>
      <c r="F307" s="52" t="s">
        <v>59</v>
      </c>
      <c r="G307" s="63"/>
      <c r="H307" s="8" t="e">
        <f t="shared" si="196"/>
        <v>#DIV/0!</v>
      </c>
      <c r="I307" s="22" t="e">
        <f t="shared" si="192"/>
        <v>#DIV/0!</v>
      </c>
      <c r="J307" s="23" t="e">
        <f t="shared" si="193"/>
        <v>#DIV/0!</v>
      </c>
      <c r="K307" s="24" t="str">
        <f t="shared" si="194"/>
        <v/>
      </c>
      <c r="L307" s="55" t="str">
        <f t="shared" ref="L307" si="216">IF(E306="","",IF(J307&gt;75,"FAIL!!",""))</f>
        <v/>
      </c>
    </row>
    <row r="308" spans="1:12" x14ac:dyDescent="0.2">
      <c r="K308" s="53"/>
    </row>
    <row r="309" spans="1:12" x14ac:dyDescent="0.2">
      <c r="K309" s="53"/>
    </row>
    <row r="310" spans="1:12" x14ac:dyDescent="0.2">
      <c r="C310" s="3" t="s">
        <v>47</v>
      </c>
      <c r="K310" s="53"/>
    </row>
    <row r="311" spans="1:12" x14ac:dyDescent="0.2">
      <c r="E311" s="54"/>
      <c r="F311" s="45" t="s">
        <v>31</v>
      </c>
      <c r="K311" s="53"/>
    </row>
    <row r="312" spans="1:12" x14ac:dyDescent="0.2">
      <c r="D312" s="19"/>
      <c r="E312" s="20" t="s">
        <v>21</v>
      </c>
      <c r="F312" s="60"/>
      <c r="K312" s="53"/>
    </row>
    <row r="313" spans="1:12" x14ac:dyDescent="0.2">
      <c r="K313" s="53"/>
    </row>
    <row r="314" spans="1:12" ht="39.4" customHeight="1" x14ac:dyDescent="0.2">
      <c r="D314" s="19"/>
      <c r="E314" s="37" t="s">
        <v>30</v>
      </c>
      <c r="F314" s="32" t="s">
        <v>57</v>
      </c>
      <c r="G314" s="32" t="s">
        <v>31</v>
      </c>
      <c r="H314" s="32" t="s">
        <v>32</v>
      </c>
      <c r="I314" s="29" t="s">
        <v>44</v>
      </c>
      <c r="J314" s="31" t="s">
        <v>45</v>
      </c>
      <c r="K314" s="44" t="s">
        <v>22</v>
      </c>
      <c r="L314" s="53"/>
    </row>
    <row r="315" spans="1:12" x14ac:dyDescent="0.2">
      <c r="D315" s="33" t="s">
        <v>1</v>
      </c>
      <c r="E315" s="38" t="str">
        <f>IF(E$24="","",E$24)</f>
        <v/>
      </c>
      <c r="F315" s="37" t="s">
        <v>58</v>
      </c>
      <c r="G315" s="67"/>
      <c r="H315" s="8" t="e">
        <f t="shared" ref="H315" si="217">((G315-F$312)/I$186)</f>
        <v>#DIV/0!</v>
      </c>
      <c r="I315" s="22" t="e">
        <f t="shared" ref="I315:I336" si="218">10^H315</f>
        <v>#DIV/0!</v>
      </c>
      <c r="J315" s="23" t="e">
        <f t="shared" ref="J315:J336" si="219">((1-I315)*100)</f>
        <v>#DIV/0!</v>
      </c>
      <c r="K315" s="24" t="str">
        <f t="shared" ref="K315:K336" si="220">IF(G315="","",IF(J315&lt;0,"0",J315))</f>
        <v/>
      </c>
      <c r="L315" s="55" t="str">
        <f t="shared" ref="L315" si="221">IF(E315="","",IF(J315&gt;75,"FAIL!!",""))</f>
        <v/>
      </c>
    </row>
    <row r="316" spans="1:12" ht="14.25" x14ac:dyDescent="0.2">
      <c r="D316" s="34"/>
      <c r="E316" s="81"/>
      <c r="F316" s="52" t="s">
        <v>59</v>
      </c>
      <c r="G316" s="61"/>
      <c r="H316" s="8" t="e">
        <f>((G316-F$312)/I$186)</f>
        <v>#DIV/0!</v>
      </c>
      <c r="I316" s="22" t="e">
        <f t="shared" si="218"/>
        <v>#DIV/0!</v>
      </c>
      <c r="J316" s="23" t="e">
        <f t="shared" si="219"/>
        <v>#DIV/0!</v>
      </c>
      <c r="K316" s="24" t="str">
        <f t="shared" si="220"/>
        <v/>
      </c>
      <c r="L316" s="55" t="str">
        <f>IF(E315="","",IF(J316&gt;75,"FAIL!!",""))</f>
        <v/>
      </c>
    </row>
    <row r="317" spans="1:12" x14ac:dyDescent="0.2">
      <c r="D317" s="33" t="s">
        <v>2</v>
      </c>
      <c r="E317" s="38" t="str">
        <f>IF(E$26="","",E$26)</f>
        <v/>
      </c>
      <c r="F317" s="37" t="s">
        <v>58</v>
      </c>
      <c r="G317" s="61"/>
      <c r="H317" s="8" t="e">
        <f t="shared" ref="H317:H336" si="222">((G317-F$312)/I$186)</f>
        <v>#DIV/0!</v>
      </c>
      <c r="I317" s="22" t="e">
        <f t="shared" si="218"/>
        <v>#DIV/0!</v>
      </c>
      <c r="J317" s="23" t="e">
        <f t="shared" si="219"/>
        <v>#DIV/0!</v>
      </c>
      <c r="K317" s="24" t="str">
        <f t="shared" si="220"/>
        <v/>
      </c>
      <c r="L317" s="55" t="str">
        <f t="shared" ref="L317" si="223">IF(E317="","",IF(J317&gt;75,"FAIL!!",""))</f>
        <v/>
      </c>
    </row>
    <row r="318" spans="1:12" ht="14.25" x14ac:dyDescent="0.2">
      <c r="D318" s="34"/>
      <c r="E318" s="81"/>
      <c r="F318" s="52" t="s">
        <v>59</v>
      </c>
      <c r="G318" s="58"/>
      <c r="H318" s="8" t="e">
        <f t="shared" si="222"/>
        <v>#DIV/0!</v>
      </c>
      <c r="I318" s="22" t="e">
        <f t="shared" si="218"/>
        <v>#DIV/0!</v>
      </c>
      <c r="J318" s="23" t="e">
        <f t="shared" si="219"/>
        <v>#DIV/0!</v>
      </c>
      <c r="K318" s="24" t="str">
        <f t="shared" si="220"/>
        <v/>
      </c>
      <c r="L318" s="55" t="str">
        <f t="shared" ref="L318" si="224">IF(E317="","",IF(J318&gt;75,"FAIL!!",""))</f>
        <v/>
      </c>
    </row>
    <row r="319" spans="1:12" x14ac:dyDescent="0.2">
      <c r="D319" s="33" t="s">
        <v>3</v>
      </c>
      <c r="E319" s="38" t="str">
        <f>IF(E$28="","",E$28)</f>
        <v/>
      </c>
      <c r="F319" s="37" t="s">
        <v>58</v>
      </c>
      <c r="G319" s="58"/>
      <c r="H319" s="8" t="e">
        <f t="shared" si="222"/>
        <v>#DIV/0!</v>
      </c>
      <c r="I319" s="22" t="e">
        <f t="shared" si="218"/>
        <v>#DIV/0!</v>
      </c>
      <c r="J319" s="23" t="e">
        <f t="shared" si="219"/>
        <v>#DIV/0!</v>
      </c>
      <c r="K319" s="24" t="str">
        <f t="shared" si="220"/>
        <v/>
      </c>
      <c r="L319" s="55" t="str">
        <f t="shared" ref="L319" si="225">IF(E319="","",IF(J319&gt;75,"FAIL!!",""))</f>
        <v/>
      </c>
    </row>
    <row r="320" spans="1:12" ht="14.25" x14ac:dyDescent="0.2">
      <c r="D320" s="34"/>
      <c r="E320" s="81"/>
      <c r="F320" s="52" t="s">
        <v>59</v>
      </c>
      <c r="G320" s="58"/>
      <c r="H320" s="8" t="e">
        <f t="shared" si="222"/>
        <v>#DIV/0!</v>
      </c>
      <c r="I320" s="22" t="e">
        <f t="shared" si="218"/>
        <v>#DIV/0!</v>
      </c>
      <c r="J320" s="23" t="e">
        <f t="shared" si="219"/>
        <v>#DIV/0!</v>
      </c>
      <c r="K320" s="24" t="str">
        <f t="shared" si="220"/>
        <v/>
      </c>
      <c r="L320" s="55" t="str">
        <f t="shared" ref="L320" si="226">IF(E319="","",IF(J320&gt;75,"FAIL!!",""))</f>
        <v/>
      </c>
    </row>
    <row r="321" spans="4:12" x14ac:dyDescent="0.2">
      <c r="D321" s="33" t="s">
        <v>4</v>
      </c>
      <c r="E321" s="38" t="str">
        <f>IF(E$30="","",E$30)</f>
        <v/>
      </c>
      <c r="F321" s="37" t="s">
        <v>58</v>
      </c>
      <c r="G321" s="58"/>
      <c r="H321" s="8" t="e">
        <f t="shared" si="222"/>
        <v>#DIV/0!</v>
      </c>
      <c r="I321" s="22" t="e">
        <f t="shared" si="218"/>
        <v>#DIV/0!</v>
      </c>
      <c r="J321" s="23" t="e">
        <f t="shared" si="219"/>
        <v>#DIV/0!</v>
      </c>
      <c r="K321" s="24" t="str">
        <f t="shared" si="220"/>
        <v/>
      </c>
      <c r="L321" s="55" t="str">
        <f t="shared" ref="L321" si="227">IF(E321="","",IF(J321&gt;75,"FAIL!!",""))</f>
        <v/>
      </c>
    </row>
    <row r="322" spans="4:12" ht="14.25" x14ac:dyDescent="0.2">
      <c r="D322" s="34"/>
      <c r="E322" s="81"/>
      <c r="F322" s="52" t="s">
        <v>59</v>
      </c>
      <c r="G322" s="58"/>
      <c r="H322" s="8" t="e">
        <f t="shared" si="222"/>
        <v>#DIV/0!</v>
      </c>
      <c r="I322" s="22" t="e">
        <f t="shared" si="218"/>
        <v>#DIV/0!</v>
      </c>
      <c r="J322" s="23" t="e">
        <f t="shared" si="219"/>
        <v>#DIV/0!</v>
      </c>
      <c r="K322" s="24" t="str">
        <f t="shared" si="220"/>
        <v/>
      </c>
      <c r="L322" s="55" t="str">
        <f t="shared" ref="L322" si="228">IF(E321="","",IF(J322&gt;75,"FAIL!!",""))</f>
        <v/>
      </c>
    </row>
    <row r="323" spans="4:12" x14ac:dyDescent="0.2">
      <c r="D323" s="33" t="s">
        <v>5</v>
      </c>
      <c r="E323" s="38" t="str">
        <f>IF(E$32="","",E$32)</f>
        <v/>
      </c>
      <c r="F323" s="37" t="s">
        <v>58</v>
      </c>
      <c r="G323" s="58"/>
      <c r="H323" s="8" t="e">
        <f t="shared" si="222"/>
        <v>#DIV/0!</v>
      </c>
      <c r="I323" s="22" t="e">
        <f t="shared" si="218"/>
        <v>#DIV/0!</v>
      </c>
      <c r="J323" s="23" t="e">
        <f t="shared" si="219"/>
        <v>#DIV/0!</v>
      </c>
      <c r="K323" s="24" t="str">
        <f t="shared" si="220"/>
        <v/>
      </c>
      <c r="L323" s="55" t="str">
        <f t="shared" ref="L323" si="229">IF(E323="","",IF(J323&gt;75,"FAIL!!",""))</f>
        <v/>
      </c>
    </row>
    <row r="324" spans="4:12" ht="14.25" x14ac:dyDescent="0.2">
      <c r="D324" s="34"/>
      <c r="E324" s="81"/>
      <c r="F324" s="52" t="s">
        <v>59</v>
      </c>
      <c r="G324" s="58"/>
      <c r="H324" s="8" t="e">
        <f t="shared" si="222"/>
        <v>#DIV/0!</v>
      </c>
      <c r="I324" s="22" t="e">
        <f t="shared" si="218"/>
        <v>#DIV/0!</v>
      </c>
      <c r="J324" s="23" t="e">
        <f t="shared" si="219"/>
        <v>#DIV/0!</v>
      </c>
      <c r="K324" s="24" t="str">
        <f t="shared" si="220"/>
        <v/>
      </c>
      <c r="L324" s="55" t="str">
        <f t="shared" ref="L324" si="230">IF(E323="","",IF(J324&gt;75,"FAIL!!",""))</f>
        <v/>
      </c>
    </row>
    <row r="325" spans="4:12" x14ac:dyDescent="0.2">
      <c r="D325" s="33" t="s">
        <v>6</v>
      </c>
      <c r="E325" s="38" t="str">
        <f>IF(E$34="","",E$34)</f>
        <v/>
      </c>
      <c r="F325" s="37" t="s">
        <v>58</v>
      </c>
      <c r="G325" s="58"/>
      <c r="H325" s="8" t="e">
        <f t="shared" si="222"/>
        <v>#DIV/0!</v>
      </c>
      <c r="I325" s="22" t="e">
        <f t="shared" si="218"/>
        <v>#DIV/0!</v>
      </c>
      <c r="J325" s="23" t="e">
        <f t="shared" si="219"/>
        <v>#DIV/0!</v>
      </c>
      <c r="K325" s="24" t="str">
        <f t="shared" si="220"/>
        <v/>
      </c>
      <c r="L325" s="55" t="str">
        <f t="shared" ref="L325" si="231">IF(E325="","",IF(J325&gt;75,"FAIL!!",""))</f>
        <v/>
      </c>
    </row>
    <row r="326" spans="4:12" ht="14.25" x14ac:dyDescent="0.2">
      <c r="D326" s="34"/>
      <c r="E326" s="81"/>
      <c r="F326" s="52" t="s">
        <v>59</v>
      </c>
      <c r="G326" s="58"/>
      <c r="H326" s="8" t="e">
        <f t="shared" si="222"/>
        <v>#DIV/0!</v>
      </c>
      <c r="I326" s="22" t="e">
        <f t="shared" si="218"/>
        <v>#DIV/0!</v>
      </c>
      <c r="J326" s="23" t="e">
        <f t="shared" si="219"/>
        <v>#DIV/0!</v>
      </c>
      <c r="K326" s="24" t="str">
        <f t="shared" si="220"/>
        <v/>
      </c>
      <c r="L326" s="55" t="str">
        <f t="shared" ref="L326" si="232">IF(E325="","",IF(J326&gt;75,"FAIL!!",""))</f>
        <v/>
      </c>
    </row>
    <row r="327" spans="4:12" x14ac:dyDescent="0.2">
      <c r="D327" s="33" t="s">
        <v>7</v>
      </c>
      <c r="E327" s="38" t="str">
        <f>IF(E$36="","",E$36)</f>
        <v/>
      </c>
      <c r="F327" s="37" t="s">
        <v>58</v>
      </c>
      <c r="G327" s="58"/>
      <c r="H327" s="8" t="e">
        <f t="shared" si="222"/>
        <v>#DIV/0!</v>
      </c>
      <c r="I327" s="22" t="e">
        <f t="shared" si="218"/>
        <v>#DIV/0!</v>
      </c>
      <c r="J327" s="23" t="e">
        <f t="shared" si="219"/>
        <v>#DIV/0!</v>
      </c>
      <c r="K327" s="24" t="str">
        <f t="shared" si="220"/>
        <v/>
      </c>
      <c r="L327" s="55" t="str">
        <f t="shared" ref="L327" si="233">IF(E327="","",IF(J327&gt;75,"FAIL!!",""))</f>
        <v/>
      </c>
    </row>
    <row r="328" spans="4:12" ht="14.25" x14ac:dyDescent="0.2">
      <c r="D328" s="34"/>
      <c r="E328" s="81"/>
      <c r="F328" s="52" t="s">
        <v>59</v>
      </c>
      <c r="G328" s="58"/>
      <c r="H328" s="8" t="e">
        <f t="shared" si="222"/>
        <v>#DIV/0!</v>
      </c>
      <c r="I328" s="22" t="e">
        <f t="shared" si="218"/>
        <v>#DIV/0!</v>
      </c>
      <c r="J328" s="23" t="e">
        <f t="shared" si="219"/>
        <v>#DIV/0!</v>
      </c>
      <c r="K328" s="24" t="str">
        <f t="shared" si="220"/>
        <v/>
      </c>
      <c r="L328" s="55" t="str">
        <f t="shared" ref="L328" si="234">IF(E327="","",IF(J328&gt;75,"FAIL!!",""))</f>
        <v/>
      </c>
    </row>
    <row r="329" spans="4:12" x14ac:dyDescent="0.2">
      <c r="D329" s="33" t="s">
        <v>8</v>
      </c>
      <c r="E329" s="38" t="str">
        <f>IF(E$38="","",E$38)</f>
        <v/>
      </c>
      <c r="F329" s="37" t="s">
        <v>58</v>
      </c>
      <c r="G329" s="58"/>
      <c r="H329" s="8" t="e">
        <f t="shared" si="222"/>
        <v>#DIV/0!</v>
      </c>
      <c r="I329" s="22" t="e">
        <f t="shared" si="218"/>
        <v>#DIV/0!</v>
      </c>
      <c r="J329" s="23" t="e">
        <f t="shared" si="219"/>
        <v>#DIV/0!</v>
      </c>
      <c r="K329" s="24" t="str">
        <f t="shared" si="220"/>
        <v/>
      </c>
      <c r="L329" s="55" t="str">
        <f t="shared" ref="L329" si="235">IF(E329="","",IF(J329&gt;75,"FAIL!!",""))</f>
        <v/>
      </c>
    </row>
    <row r="330" spans="4:12" ht="14.25" x14ac:dyDescent="0.2">
      <c r="D330" s="34"/>
      <c r="E330" s="81"/>
      <c r="F330" s="52" t="s">
        <v>59</v>
      </c>
      <c r="G330" s="58"/>
      <c r="H330" s="8" t="e">
        <f t="shared" si="222"/>
        <v>#DIV/0!</v>
      </c>
      <c r="I330" s="22" t="e">
        <f t="shared" si="218"/>
        <v>#DIV/0!</v>
      </c>
      <c r="J330" s="23" t="e">
        <f t="shared" si="219"/>
        <v>#DIV/0!</v>
      </c>
      <c r="K330" s="24" t="str">
        <f t="shared" si="220"/>
        <v/>
      </c>
      <c r="L330" s="55" t="str">
        <f t="shared" ref="L330" si="236">IF(E329="","",IF(J330&gt;75,"FAIL!!",""))</f>
        <v/>
      </c>
    </row>
    <row r="331" spans="4:12" x14ac:dyDescent="0.2">
      <c r="D331" s="33" t="s">
        <v>9</v>
      </c>
      <c r="E331" s="38" t="str">
        <f>IF(E$40="","",E$40)</f>
        <v/>
      </c>
      <c r="F331" s="37" t="s">
        <v>58</v>
      </c>
      <c r="G331" s="58"/>
      <c r="H331" s="8" t="e">
        <f t="shared" si="222"/>
        <v>#DIV/0!</v>
      </c>
      <c r="I331" s="22" t="e">
        <f t="shared" si="218"/>
        <v>#DIV/0!</v>
      </c>
      <c r="J331" s="23" t="e">
        <f t="shared" si="219"/>
        <v>#DIV/0!</v>
      </c>
      <c r="K331" s="24" t="str">
        <f t="shared" si="220"/>
        <v/>
      </c>
      <c r="L331" s="55" t="str">
        <f t="shared" ref="L331" si="237">IF(E331="","",IF(J331&gt;75,"FAIL!!",""))</f>
        <v/>
      </c>
    </row>
    <row r="332" spans="4:12" ht="14.25" x14ac:dyDescent="0.2">
      <c r="D332" s="34"/>
      <c r="E332" s="81"/>
      <c r="F332" s="52" t="s">
        <v>59</v>
      </c>
      <c r="G332" s="58"/>
      <c r="H332" s="8" t="e">
        <f t="shared" si="222"/>
        <v>#DIV/0!</v>
      </c>
      <c r="I332" s="22" t="e">
        <f t="shared" si="218"/>
        <v>#DIV/0!</v>
      </c>
      <c r="J332" s="23" t="e">
        <f t="shared" si="219"/>
        <v>#DIV/0!</v>
      </c>
      <c r="K332" s="24" t="str">
        <f t="shared" si="220"/>
        <v/>
      </c>
      <c r="L332" s="55" t="str">
        <f t="shared" ref="L332" si="238">IF(E331="","",IF(J332&gt;75,"FAIL!!",""))</f>
        <v/>
      </c>
    </row>
    <row r="333" spans="4:12" x14ac:dyDescent="0.2">
      <c r="D333" s="33" t="s">
        <v>10</v>
      </c>
      <c r="E333" s="38" t="str">
        <f>IF(E$42="","",E$42)</f>
        <v/>
      </c>
      <c r="F333" s="37" t="s">
        <v>58</v>
      </c>
      <c r="G333" s="58"/>
      <c r="H333" s="8" t="e">
        <f t="shared" si="222"/>
        <v>#DIV/0!</v>
      </c>
      <c r="I333" s="22" t="e">
        <f t="shared" si="218"/>
        <v>#DIV/0!</v>
      </c>
      <c r="J333" s="23" t="e">
        <f t="shared" si="219"/>
        <v>#DIV/0!</v>
      </c>
      <c r="K333" s="24" t="str">
        <f t="shared" si="220"/>
        <v/>
      </c>
      <c r="L333" s="55" t="str">
        <f t="shared" ref="L333" si="239">IF(E333="","",IF(J333&gt;75,"FAIL!!",""))</f>
        <v/>
      </c>
    </row>
    <row r="334" spans="4:12" ht="14.25" x14ac:dyDescent="0.2">
      <c r="D334" s="34"/>
      <c r="E334" s="81"/>
      <c r="F334" s="52" t="s">
        <v>59</v>
      </c>
      <c r="G334" s="58"/>
      <c r="H334" s="8" t="e">
        <f t="shared" si="222"/>
        <v>#DIV/0!</v>
      </c>
      <c r="I334" s="22" t="e">
        <f t="shared" si="218"/>
        <v>#DIV/0!</v>
      </c>
      <c r="J334" s="23" t="e">
        <f t="shared" si="219"/>
        <v>#DIV/0!</v>
      </c>
      <c r="K334" s="24" t="str">
        <f t="shared" si="220"/>
        <v/>
      </c>
      <c r="L334" s="55" t="str">
        <f t="shared" ref="L334" si="240">IF(E333="","",IF(J334&gt;75,"FAIL!!",""))</f>
        <v/>
      </c>
    </row>
    <row r="335" spans="4:12" x14ac:dyDescent="0.2">
      <c r="D335" s="33" t="s">
        <v>11</v>
      </c>
      <c r="E335" s="38" t="str">
        <f>IF(E$44="","",E$44)</f>
        <v/>
      </c>
      <c r="F335" s="37" t="s">
        <v>58</v>
      </c>
      <c r="G335" s="62"/>
      <c r="H335" s="8" t="e">
        <f t="shared" si="222"/>
        <v>#DIV/0!</v>
      </c>
      <c r="I335" s="22" t="e">
        <f t="shared" si="218"/>
        <v>#DIV/0!</v>
      </c>
      <c r="J335" s="23" t="e">
        <f t="shared" si="219"/>
        <v>#DIV/0!</v>
      </c>
      <c r="K335" s="24" t="str">
        <f t="shared" si="220"/>
        <v/>
      </c>
      <c r="L335" s="55" t="str">
        <f t="shared" ref="L335" si="241">IF(E335="","",IF(J335&gt;75,"FAIL!!",""))</f>
        <v/>
      </c>
    </row>
    <row r="336" spans="4:12" ht="14.25" x14ac:dyDescent="0.2">
      <c r="D336" s="34"/>
      <c r="E336" s="81"/>
      <c r="F336" s="52" t="s">
        <v>59</v>
      </c>
      <c r="G336" s="63"/>
      <c r="H336" s="8" t="e">
        <f t="shared" si="222"/>
        <v>#DIV/0!</v>
      </c>
      <c r="I336" s="22" t="e">
        <f t="shared" si="218"/>
        <v>#DIV/0!</v>
      </c>
      <c r="J336" s="23" t="e">
        <f t="shared" si="219"/>
        <v>#DIV/0!</v>
      </c>
      <c r="K336" s="24" t="str">
        <f t="shared" si="220"/>
        <v/>
      </c>
      <c r="L336" s="55" t="str">
        <f t="shared" ref="L336" si="242">IF(E335="","",IF(J336&gt;75,"FAIL!!",""))</f>
        <v/>
      </c>
    </row>
  </sheetData>
  <sheetProtection algorithmName="SHA-512" hashValue="vuDq03S03IOFLnnv+6SlYo1hptUvTF4BLvQLAui8x/BysPRRjUsDts1OtR5NXyzzVRw9LL4TgqXDHT1pvmQgRg==" saltValue="8OubV39bUZQcDEGpNBBMsw==" spinCount="100000" sheet="1" formatCells="0" formatColumns="0" formatRows="0"/>
  <phoneticPr fontId="10"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C23"/>
  <sheetViews>
    <sheetView tabSelected="1" workbookViewId="0">
      <selection activeCell="C14" sqref="C14"/>
    </sheetView>
  </sheetViews>
  <sheetFormatPr defaultColWidth="8.85546875" defaultRowHeight="12.75" x14ac:dyDescent="0.2"/>
  <cols>
    <col min="1" max="16384" width="8.85546875" style="4"/>
  </cols>
  <sheetData>
    <row r="3" spans="3:3" x14ac:dyDescent="0.2">
      <c r="C3" s="46" t="s">
        <v>54</v>
      </c>
    </row>
    <row r="4" spans="3:3" x14ac:dyDescent="0.2">
      <c r="C4" s="46" t="s">
        <v>63</v>
      </c>
    </row>
    <row r="5" spans="3:3" x14ac:dyDescent="0.2">
      <c r="C5" s="46" t="s">
        <v>61</v>
      </c>
    </row>
    <row r="6" spans="3:3" x14ac:dyDescent="0.2">
      <c r="C6" s="46"/>
    </row>
    <row r="7" spans="3:3" x14ac:dyDescent="0.2">
      <c r="C7" s="46" t="s">
        <v>62</v>
      </c>
    </row>
    <row r="8" spans="3:3" ht="14.25" x14ac:dyDescent="0.2">
      <c r="C8" s="46" t="s">
        <v>64</v>
      </c>
    </row>
    <row r="9" spans="3:3" x14ac:dyDescent="0.2">
      <c r="C9" s="46"/>
    </row>
    <row r="10" spans="3:3" x14ac:dyDescent="0.2">
      <c r="C10" s="46" t="s">
        <v>48</v>
      </c>
    </row>
    <row r="11" spans="3:3" x14ac:dyDescent="0.2">
      <c r="C11" s="46"/>
    </row>
    <row r="12" spans="3:3" x14ac:dyDescent="0.2">
      <c r="C12" s="46" t="s">
        <v>49</v>
      </c>
    </row>
    <row r="13" spans="3:3" x14ac:dyDescent="0.2">
      <c r="C13" s="46" t="s">
        <v>50</v>
      </c>
    </row>
    <row r="14" spans="3:3" ht="14.25" x14ac:dyDescent="0.2">
      <c r="C14" s="46" t="s">
        <v>65</v>
      </c>
    </row>
    <row r="15" spans="3:3" x14ac:dyDescent="0.2">
      <c r="C15" s="46"/>
    </row>
    <row r="16" spans="3:3" ht="14.25" x14ac:dyDescent="0.2">
      <c r="C16" s="46" t="s">
        <v>51</v>
      </c>
    </row>
    <row r="17" spans="3:3" ht="14.25" x14ac:dyDescent="0.2">
      <c r="C17" s="46" t="s">
        <v>53</v>
      </c>
    </row>
    <row r="18" spans="3:3" x14ac:dyDescent="0.2">
      <c r="C18" s="46"/>
    </row>
    <row r="19" spans="3:3" x14ac:dyDescent="0.2">
      <c r="C19" s="46" t="s">
        <v>55</v>
      </c>
    </row>
    <row r="20" spans="3:3" x14ac:dyDescent="0.2">
      <c r="C20" s="46"/>
    </row>
    <row r="21" spans="3:3" x14ac:dyDescent="0.2">
      <c r="C21" s="46" t="s">
        <v>52</v>
      </c>
    </row>
    <row r="22" spans="3:3" x14ac:dyDescent="0.2">
      <c r="C22" s="46"/>
    </row>
    <row r="23" spans="3:3" x14ac:dyDescent="0.2">
      <c r="C23" s="47" t="s">
        <v>56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Master copy</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jl03</dc:creator>
  <cp:lastModifiedBy>Alexander Bird (Cefas)</cp:lastModifiedBy>
  <dcterms:created xsi:type="dcterms:W3CDTF">2016-06-29T10:29:07Z</dcterms:created>
  <dcterms:modified xsi:type="dcterms:W3CDTF">2021-07-07T07:55:13Z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0c2ddd0-afbf-49e4-8b02-da81def1ba6b_Enabled">
    <vt:lpwstr>True</vt:lpwstr>
  </property>
  <property fmtid="{D5CDD505-2E9C-101B-9397-08002B2CF9AE}" pid="3" name="MSIP_Label_a0c2ddd0-afbf-49e4-8b02-da81def1ba6b_SiteId">
    <vt:lpwstr>eeea3199-afa0-41eb-bbf2-f6e42c3da7cf</vt:lpwstr>
  </property>
  <property fmtid="{D5CDD505-2E9C-101B-9397-08002B2CF9AE}" pid="4" name="MSIP_Label_a0c2ddd0-afbf-49e4-8b02-da81def1ba6b_Owner">
    <vt:lpwstr>james.lowther@cefas.co.uk</vt:lpwstr>
  </property>
  <property fmtid="{D5CDD505-2E9C-101B-9397-08002B2CF9AE}" pid="5" name="MSIP_Label_a0c2ddd0-afbf-49e4-8b02-da81def1ba6b_SetDate">
    <vt:lpwstr>2019-10-03T15:14:18.7274029Z</vt:lpwstr>
  </property>
  <property fmtid="{D5CDD505-2E9C-101B-9397-08002B2CF9AE}" pid="6" name="MSIP_Label_a0c2ddd0-afbf-49e4-8b02-da81def1ba6b_Name">
    <vt:lpwstr>Official</vt:lpwstr>
  </property>
  <property fmtid="{D5CDD505-2E9C-101B-9397-08002B2CF9AE}" pid="7" name="MSIP_Label_a0c2ddd0-afbf-49e4-8b02-da81def1ba6b_Application">
    <vt:lpwstr>Microsoft Azure Information Protection</vt:lpwstr>
  </property>
  <property fmtid="{D5CDD505-2E9C-101B-9397-08002B2CF9AE}" pid="8" name="MSIP_Label_a0c2ddd0-afbf-49e4-8b02-da81def1ba6b_ActionId">
    <vt:lpwstr>55b6b4f0-7da3-4bb1-8379-14a6e6650eac</vt:lpwstr>
  </property>
  <property fmtid="{D5CDD505-2E9C-101B-9397-08002B2CF9AE}" pid="9" name="MSIP_Label_a0c2ddd0-afbf-49e4-8b02-da81def1ba6b_Extended_MSFT_Method">
    <vt:lpwstr>Automatic</vt:lpwstr>
  </property>
  <property fmtid="{D5CDD505-2E9C-101B-9397-08002B2CF9AE}" pid="10" name="Sensitivity">
    <vt:lpwstr>Official</vt:lpwstr>
  </property>
</Properties>
</file>